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yp15\Documents\"/>
    </mc:Choice>
  </mc:AlternateContent>
  <xr:revisionPtr revIDLastSave="0" documentId="8_{E781403D-BD86-43B0-9C34-77DE99272F3E}" xr6:coauthVersionLast="47" xr6:coauthVersionMax="47" xr10:uidLastSave="{00000000-0000-0000-0000-000000000000}"/>
  <bookViews>
    <workbookView xWindow="2660" yWindow="2660" windowWidth="28800" windowHeight="15200" xr2:uid="{00000000-000D-0000-FFFF-FFFF00000000}"/>
  </bookViews>
  <sheets>
    <sheet name="Om skjemaet" sheetId="1" r:id="rId1"/>
    <sheet name="Museet totalt" sheetId="2" r:id="rId2"/>
    <sheet name="Avdelinger" sheetId="3" r:id="rId3"/>
    <sheet name="Publikasjoner" sheetId="4" r:id="rId4"/>
    <sheet name="Arena (mal)" sheetId="5" r:id="rId5"/>
    <sheet name="Økonomi (kun ikke-KUD-museene)" sheetId="6" r:id="rId6"/>
  </sheets>
  <definedNames>
    <definedName name="_xlnm.Print_Titles" localSheetId="1">'Museet totalt'!$1:$1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 i="5" l="1"/>
  <c r="E62" i="5"/>
  <c r="E61" i="5"/>
  <c r="G58" i="5"/>
  <c r="G54" i="5"/>
  <c r="G49" i="5"/>
  <c r="C48" i="5"/>
  <c r="C87" i="4"/>
  <c r="C88" i="4" s="1"/>
  <c r="C192" i="2" s="1"/>
  <c r="C83" i="4"/>
  <c r="C188" i="2" s="1"/>
  <c r="C82" i="4"/>
  <c r="C187" i="2" s="1"/>
  <c r="C78" i="4"/>
  <c r="C184" i="2" s="1"/>
  <c r="C77" i="4"/>
  <c r="C183" i="2" s="1"/>
  <c r="C76" i="4"/>
  <c r="C182" i="2" s="1"/>
  <c r="C75" i="4"/>
  <c r="C181" i="2" s="1"/>
  <c r="C74" i="4"/>
  <c r="C73" i="4"/>
  <c r="C69" i="4"/>
  <c r="C176" i="2" s="1"/>
  <c r="C68" i="4"/>
  <c r="C67" i="4"/>
  <c r="C66" i="4"/>
  <c r="C65" i="4"/>
  <c r="C64" i="4"/>
  <c r="C70" i="4" s="1"/>
  <c r="C177" i="2" s="1"/>
  <c r="C63" i="4"/>
  <c r="C59" i="4"/>
  <c r="C58" i="4"/>
  <c r="C57" i="4"/>
  <c r="C56" i="4"/>
  <c r="C60" i="4" s="1"/>
  <c r="C168" i="2" s="1"/>
  <c r="C52" i="4"/>
  <c r="C161" i="2" s="1"/>
  <c r="C51" i="4"/>
  <c r="C160" i="2" s="1"/>
  <c r="C50" i="4"/>
  <c r="C159" i="2" s="1"/>
  <c r="C49" i="4"/>
  <c r="C158" i="2" s="1"/>
  <c r="C48" i="4"/>
  <c r="C157" i="2" s="1"/>
  <c r="C47" i="4"/>
  <c r="C156" i="2" s="1"/>
  <c r="C46" i="4"/>
  <c r="C45" i="4"/>
  <c r="C44" i="4"/>
  <c r="C40" i="4"/>
  <c r="C39" i="4"/>
  <c r="C38" i="4"/>
  <c r="C37" i="4"/>
  <c r="C36" i="4"/>
  <c r="C41" i="4" s="1"/>
  <c r="C151" i="2" s="1"/>
  <c r="C32" i="4"/>
  <c r="C31" i="4"/>
  <c r="C30" i="4"/>
  <c r="C29" i="4"/>
  <c r="C28" i="4"/>
  <c r="C139" i="2" s="1"/>
  <c r="C27" i="4"/>
  <c r="C33" i="4" s="1"/>
  <c r="C144" i="2" s="1"/>
  <c r="C23" i="4"/>
  <c r="C135" i="2" s="1"/>
  <c r="C22" i="4"/>
  <c r="C134" i="2" s="1"/>
  <c r="C21" i="4"/>
  <c r="C133" i="2" s="1"/>
  <c r="C20" i="4"/>
  <c r="C132" i="2" s="1"/>
  <c r="C19" i="4"/>
  <c r="C131" i="2" s="1"/>
  <c r="C18" i="4"/>
  <c r="C14" i="4"/>
  <c r="C13" i="4"/>
  <c r="C126" i="2" s="1"/>
  <c r="C12" i="4"/>
  <c r="C11" i="4"/>
  <c r="C10" i="4"/>
  <c r="C9" i="4"/>
  <c r="C8" i="4"/>
  <c r="C7" i="4"/>
  <c r="C6" i="4"/>
  <c r="C5" i="4"/>
  <c r="C4" i="4"/>
  <c r="C3" i="4"/>
  <c r="C15" i="4" s="1"/>
  <c r="AG1" i="4"/>
  <c r="AF1" i="4"/>
  <c r="AE1" i="4"/>
  <c r="AD1" i="4"/>
  <c r="AC1" i="4"/>
  <c r="AB1" i="4"/>
  <c r="AA1" i="4"/>
  <c r="Z1" i="4"/>
  <c r="Y1" i="4"/>
  <c r="X1" i="4"/>
  <c r="W1" i="4"/>
  <c r="V1" i="4"/>
  <c r="U1" i="4"/>
  <c r="T1" i="4"/>
  <c r="S1" i="4"/>
  <c r="R1" i="4"/>
  <c r="Q1" i="4"/>
  <c r="P1" i="4"/>
  <c r="O1" i="4"/>
  <c r="N1" i="4"/>
  <c r="M1" i="4"/>
  <c r="L1" i="4"/>
  <c r="K1" i="4"/>
  <c r="J1" i="4"/>
  <c r="I1" i="4"/>
  <c r="H1" i="4"/>
  <c r="G1" i="4"/>
  <c r="F1" i="4"/>
  <c r="E1" i="4"/>
  <c r="D1" i="4"/>
  <c r="DP34" i="3"/>
  <c r="DK34" i="3"/>
  <c r="DF34" i="3"/>
  <c r="DA34" i="3"/>
  <c r="CV34" i="3"/>
  <c r="CQ34" i="3"/>
  <c r="CL34" i="3"/>
  <c r="DP33" i="3"/>
  <c r="DK33" i="3"/>
  <c r="DF33" i="3"/>
  <c r="DA33" i="3"/>
  <c r="CV33" i="3"/>
  <c r="CQ33" i="3"/>
  <c r="CL33" i="3"/>
  <c r="DP32" i="3"/>
  <c r="DK32" i="3"/>
  <c r="DF32" i="3"/>
  <c r="DA32" i="3"/>
  <c r="CV32" i="3"/>
  <c r="CQ32" i="3"/>
  <c r="CL32" i="3"/>
  <c r="DP31" i="3"/>
  <c r="DK31" i="3"/>
  <c r="DF31" i="3"/>
  <c r="DA31" i="3"/>
  <c r="CV31" i="3"/>
  <c r="CQ31" i="3"/>
  <c r="CL31" i="3"/>
  <c r="DP30" i="3"/>
  <c r="DK30" i="3"/>
  <c r="DF30" i="3"/>
  <c r="DA30" i="3"/>
  <c r="CV30" i="3"/>
  <c r="CQ30" i="3"/>
  <c r="CL30" i="3"/>
  <c r="DP29" i="3"/>
  <c r="DK29" i="3"/>
  <c r="DF29" i="3"/>
  <c r="DA29" i="3"/>
  <c r="CV29" i="3"/>
  <c r="CQ29" i="3"/>
  <c r="CL29" i="3"/>
  <c r="DP28" i="3"/>
  <c r="DK28" i="3"/>
  <c r="DF28" i="3"/>
  <c r="DA28" i="3"/>
  <c r="CV28" i="3"/>
  <c r="CQ28" i="3"/>
  <c r="CL28" i="3"/>
  <c r="DP27" i="3"/>
  <c r="DK27" i="3"/>
  <c r="DF27" i="3"/>
  <c r="DA27" i="3"/>
  <c r="CV27" i="3"/>
  <c r="CQ27" i="3"/>
  <c r="CL27" i="3"/>
  <c r="DP26" i="3"/>
  <c r="DK26" i="3"/>
  <c r="DF26" i="3"/>
  <c r="DA26" i="3"/>
  <c r="CV26" i="3"/>
  <c r="CQ26" i="3"/>
  <c r="CL26" i="3"/>
  <c r="DP25" i="3"/>
  <c r="DK25" i="3"/>
  <c r="DF25" i="3"/>
  <c r="DA25" i="3"/>
  <c r="CV25" i="3"/>
  <c r="CQ25" i="3"/>
  <c r="CL25" i="3"/>
  <c r="DP24" i="3"/>
  <c r="DK24" i="3"/>
  <c r="DF24" i="3"/>
  <c r="DA24" i="3"/>
  <c r="CV24" i="3"/>
  <c r="CQ24" i="3"/>
  <c r="CL24" i="3"/>
  <c r="DP23" i="3"/>
  <c r="DK23" i="3"/>
  <c r="DF23" i="3"/>
  <c r="DA23" i="3"/>
  <c r="CV23" i="3"/>
  <c r="CQ23" i="3"/>
  <c r="CL23" i="3"/>
  <c r="DP22" i="3"/>
  <c r="DK22" i="3"/>
  <c r="DF22" i="3"/>
  <c r="DA22" i="3"/>
  <c r="CX4" i="3" s="1"/>
  <c r="D85" i="2" s="1"/>
  <c r="CV22" i="3"/>
  <c r="CQ22" i="3"/>
  <c r="CL22" i="3"/>
  <c r="DP21" i="3"/>
  <c r="DK21" i="3"/>
  <c r="DF21" i="3"/>
  <c r="DA21" i="3"/>
  <c r="CV21" i="3"/>
  <c r="CQ21" i="3"/>
  <c r="CL21" i="3"/>
  <c r="DP20" i="3"/>
  <c r="DK20" i="3"/>
  <c r="DF20" i="3"/>
  <c r="DA20" i="3"/>
  <c r="CV20" i="3"/>
  <c r="CQ20" i="3"/>
  <c r="CL20" i="3"/>
  <c r="DP19" i="3"/>
  <c r="DK19" i="3"/>
  <c r="DF19" i="3"/>
  <c r="DA19" i="3"/>
  <c r="CZ4" i="3" s="1"/>
  <c r="F85" i="2" s="1"/>
  <c r="CV19" i="3"/>
  <c r="CQ19" i="3"/>
  <c r="CL19" i="3"/>
  <c r="DP18" i="3"/>
  <c r="DK18" i="3"/>
  <c r="DF18" i="3"/>
  <c r="DA18" i="3"/>
  <c r="CV18" i="3"/>
  <c r="CQ18" i="3"/>
  <c r="CL18" i="3"/>
  <c r="DP17" i="3"/>
  <c r="DK17" i="3"/>
  <c r="DF17" i="3"/>
  <c r="DA17" i="3"/>
  <c r="CV17" i="3"/>
  <c r="CQ17" i="3"/>
  <c r="CL17" i="3"/>
  <c r="DP16" i="3"/>
  <c r="DK16" i="3"/>
  <c r="DF16" i="3"/>
  <c r="DB4" i="3" s="1"/>
  <c r="DA16" i="3"/>
  <c r="CV16" i="3"/>
  <c r="CQ16" i="3"/>
  <c r="CL16" i="3"/>
  <c r="DP15" i="3"/>
  <c r="DK15" i="3"/>
  <c r="DF15" i="3"/>
  <c r="DA15" i="3"/>
  <c r="CV15" i="3"/>
  <c r="CQ15" i="3"/>
  <c r="CL15" i="3"/>
  <c r="DP14" i="3"/>
  <c r="DK14" i="3"/>
  <c r="DF14" i="3"/>
  <c r="DA14" i="3"/>
  <c r="CV14" i="3"/>
  <c r="CQ14" i="3"/>
  <c r="CL14" i="3"/>
  <c r="DP13" i="3"/>
  <c r="DK13" i="3"/>
  <c r="DF13" i="3"/>
  <c r="DC4" i="3" s="1"/>
  <c r="D86" i="2" s="1"/>
  <c r="DA13" i="3"/>
  <c r="CV13" i="3"/>
  <c r="CQ13" i="3"/>
  <c r="CL13" i="3"/>
  <c r="DP12" i="3"/>
  <c r="DK12" i="3"/>
  <c r="DF12" i="3"/>
  <c r="DA12" i="3"/>
  <c r="CV12" i="3"/>
  <c r="CQ12" i="3"/>
  <c r="CL12" i="3"/>
  <c r="DP11" i="3"/>
  <c r="DK11" i="3"/>
  <c r="DF11" i="3"/>
  <c r="DA11" i="3"/>
  <c r="CV11" i="3"/>
  <c r="CQ11" i="3"/>
  <c r="CL11" i="3"/>
  <c r="DP10" i="3"/>
  <c r="DK10" i="3"/>
  <c r="DF10" i="3"/>
  <c r="DD4" i="3" s="1"/>
  <c r="E86" i="2" s="1"/>
  <c r="DA10" i="3"/>
  <c r="CV10" i="3"/>
  <c r="CQ10" i="3"/>
  <c r="CL10" i="3"/>
  <c r="DP9" i="3"/>
  <c r="DK9" i="3"/>
  <c r="DF9" i="3"/>
  <c r="DA9" i="3"/>
  <c r="CV9" i="3"/>
  <c r="CQ9" i="3"/>
  <c r="CL9" i="3"/>
  <c r="DP8" i="3"/>
  <c r="DK8" i="3"/>
  <c r="DF8" i="3"/>
  <c r="DA8" i="3"/>
  <c r="CV8" i="3"/>
  <c r="CQ8" i="3"/>
  <c r="CL8" i="3"/>
  <c r="DP7" i="3"/>
  <c r="DK7" i="3"/>
  <c r="DF7" i="3"/>
  <c r="DE4" i="3" s="1"/>
  <c r="F86" i="2" s="1"/>
  <c r="DA7" i="3"/>
  <c r="CV7" i="3"/>
  <c r="CT4" i="3" s="1"/>
  <c r="E84" i="2" s="1"/>
  <c r="CQ7" i="3"/>
  <c r="CO4" i="3" s="1"/>
  <c r="E83" i="2" s="1"/>
  <c r="CL7" i="3"/>
  <c r="CJ4" i="3" s="1"/>
  <c r="E82" i="2" s="1"/>
  <c r="DP6" i="3"/>
  <c r="DN4" i="3" s="1"/>
  <c r="E88" i="2" s="1"/>
  <c r="DK6" i="3"/>
  <c r="DG4" i="3" s="1"/>
  <c r="DF6" i="3"/>
  <c r="DA6" i="3"/>
  <c r="CV6" i="3"/>
  <c r="CR4" i="3" s="1"/>
  <c r="CQ6" i="3"/>
  <c r="CP4" i="3" s="1"/>
  <c r="F83" i="2" s="1"/>
  <c r="CL6" i="3"/>
  <c r="DP5" i="3"/>
  <c r="DK5" i="3"/>
  <c r="DJ4" i="3" s="1"/>
  <c r="F87" i="2" s="1"/>
  <c r="DF5" i="3"/>
  <c r="DA5" i="3"/>
  <c r="CW4" i="3" s="1"/>
  <c r="CV5" i="3"/>
  <c r="CQ5" i="3"/>
  <c r="CL5" i="3"/>
  <c r="EY4" i="3"/>
  <c r="EX4" i="3"/>
  <c r="EW4" i="3"/>
  <c r="EV4" i="3"/>
  <c r="EU4" i="3"/>
  <c r="ET4" i="3"/>
  <c r="ES4" i="3"/>
  <c r="C257" i="2" s="1"/>
  <c r="ER4" i="3"/>
  <c r="C256" i="2" s="1"/>
  <c r="EQ4" i="3"/>
  <c r="C255" i="2" s="1"/>
  <c r="C258" i="2" s="1"/>
  <c r="EP4" i="3"/>
  <c r="C246" i="2" s="1"/>
  <c r="EO4" i="3"/>
  <c r="EN4" i="3"/>
  <c r="EM4" i="3"/>
  <c r="C206" i="2" s="1"/>
  <c r="EL4" i="3"/>
  <c r="C205" i="2" s="1"/>
  <c r="EK4" i="3"/>
  <c r="EJ4" i="3"/>
  <c r="EI4" i="3"/>
  <c r="EH4" i="3"/>
  <c r="EG4" i="3"/>
  <c r="EF4" i="3"/>
  <c r="EE4" i="3"/>
  <c r="ED4" i="3"/>
  <c r="EC4" i="3"/>
  <c r="EB4" i="3"/>
  <c r="D109" i="2" s="1"/>
  <c r="EA4" i="3"/>
  <c r="C109" i="2" s="1"/>
  <c r="DZ4" i="3"/>
  <c r="E108" i="2" s="1"/>
  <c r="DY4" i="3"/>
  <c r="D108" i="2" s="1"/>
  <c r="DX4" i="3"/>
  <c r="C108" i="2" s="1"/>
  <c r="DW4" i="3"/>
  <c r="DV4" i="3"/>
  <c r="C98" i="2" s="1"/>
  <c r="DU4" i="3"/>
  <c r="C97" i="2" s="1"/>
  <c r="DT4" i="3"/>
  <c r="C96" i="2" s="1"/>
  <c r="DS4" i="3"/>
  <c r="DR4" i="3"/>
  <c r="DQ4" i="3"/>
  <c r="DO4" i="3"/>
  <c r="F88" i="2" s="1"/>
  <c r="CG4" i="3"/>
  <c r="CF4" i="3"/>
  <c r="E74" i="2" s="1"/>
  <c r="CE4" i="3"/>
  <c r="D74" i="2" s="1"/>
  <c r="CD4" i="3"/>
  <c r="C74" i="2" s="1"/>
  <c r="CC4" i="3"/>
  <c r="E73" i="2" s="1"/>
  <c r="CB4" i="3"/>
  <c r="D73" i="2" s="1"/>
  <c r="CA4" i="3"/>
  <c r="BZ4" i="3"/>
  <c r="BY4" i="3"/>
  <c r="D72" i="2" s="1"/>
  <c r="BX4" i="3"/>
  <c r="C72" i="2" s="1"/>
  <c r="BW4" i="3"/>
  <c r="E71" i="2" s="1"/>
  <c r="BV4" i="3"/>
  <c r="BU4" i="3"/>
  <c r="BT4" i="3"/>
  <c r="E70" i="2" s="1"/>
  <c r="BS4" i="3"/>
  <c r="D70" i="2" s="1"/>
  <c r="BR4" i="3"/>
  <c r="BQ4" i="3"/>
  <c r="BP4" i="3"/>
  <c r="BO4" i="3"/>
  <c r="C69" i="2" s="1"/>
  <c r="BN4" i="3"/>
  <c r="E68" i="2" s="1"/>
  <c r="BM4" i="3"/>
  <c r="D68" i="2" s="1"/>
  <c r="BL4" i="3"/>
  <c r="C68" i="2" s="1"/>
  <c r="BK4" i="3"/>
  <c r="E67" i="2" s="1"/>
  <c r="BJ4" i="3"/>
  <c r="D67" i="2" s="1"/>
  <c r="BI4" i="3"/>
  <c r="C67" i="2" s="1"/>
  <c r="BH4" i="3"/>
  <c r="E66" i="2" s="1"/>
  <c r="BG4" i="3"/>
  <c r="D66" i="2" s="1"/>
  <c r="BF4" i="3"/>
  <c r="C66" i="2" s="1"/>
  <c r="BE4" i="3"/>
  <c r="BD4" i="3"/>
  <c r="BC4" i="3"/>
  <c r="C65" i="2" s="1"/>
  <c r="BB4" i="3"/>
  <c r="E64" i="2" s="1"/>
  <c r="BA4" i="3"/>
  <c r="D64" i="2" s="1"/>
  <c r="AZ4" i="3"/>
  <c r="AY4" i="3"/>
  <c r="AX4" i="3"/>
  <c r="C60" i="2" s="1"/>
  <c r="AW4" i="3"/>
  <c r="D59" i="2" s="1"/>
  <c r="AV4" i="3"/>
  <c r="AU4" i="3"/>
  <c r="AT4" i="3"/>
  <c r="AS4" i="3"/>
  <c r="AR4" i="3"/>
  <c r="D51" i="2" s="1"/>
  <c r="AQ4" i="3"/>
  <c r="C51" i="2" s="1"/>
  <c r="AP4" i="3"/>
  <c r="D50" i="2" s="1"/>
  <c r="AO4" i="3"/>
  <c r="C50" i="2" s="1"/>
  <c r="AN4" i="3"/>
  <c r="D49" i="2" s="1"/>
  <c r="AM4" i="3"/>
  <c r="C49" i="2" s="1"/>
  <c r="AL4" i="3"/>
  <c r="D48" i="2" s="1"/>
  <c r="AK4" i="3"/>
  <c r="C48" i="2" s="1"/>
  <c r="AJ4" i="3"/>
  <c r="D47" i="2" s="1"/>
  <c r="AI4" i="3"/>
  <c r="AH4" i="3"/>
  <c r="AG4" i="3"/>
  <c r="C46" i="2" s="1"/>
  <c r="AF4" i="3"/>
  <c r="D45" i="2" s="1"/>
  <c r="AE4" i="3"/>
  <c r="C45" i="2" s="1"/>
  <c r="AD4" i="3"/>
  <c r="AC4" i="3"/>
  <c r="C44" i="2" s="1"/>
  <c r="AB4" i="3"/>
  <c r="AA4" i="3"/>
  <c r="C39" i="2" s="1"/>
  <c r="G39" i="2" s="1"/>
  <c r="Z4" i="3"/>
  <c r="Y4" i="3"/>
  <c r="C37" i="2" s="1"/>
  <c r="X4" i="3"/>
  <c r="W4" i="3"/>
  <c r="V4" i="3"/>
  <c r="U4" i="3"/>
  <c r="T4" i="3"/>
  <c r="S4" i="3"/>
  <c r="R4" i="3"/>
  <c r="Q4" i="3"/>
  <c r="P4" i="3"/>
  <c r="C25" i="2" s="1"/>
  <c r="O4" i="3"/>
  <c r="C22" i="2" s="1"/>
  <c r="N4" i="3"/>
  <c r="C21" i="2" s="1"/>
  <c r="M4" i="3"/>
  <c r="L4" i="3"/>
  <c r="K4" i="3"/>
  <c r="C16" i="2" s="1"/>
  <c r="J4" i="3"/>
  <c r="C15" i="2" s="1"/>
  <c r="I4" i="3"/>
  <c r="C14" i="2" s="1"/>
  <c r="H4" i="3"/>
  <c r="G4" i="3"/>
  <c r="F4" i="3"/>
  <c r="E4" i="3"/>
  <c r="D4" i="3"/>
  <c r="C4" i="3"/>
  <c r="B4" i="3"/>
  <c r="G278" i="2"/>
  <c r="B278" i="2"/>
  <c r="G272" i="2"/>
  <c r="B272" i="2"/>
  <c r="C269" i="2"/>
  <c r="C263" i="2"/>
  <c r="C262" i="2"/>
  <c r="C261" i="2"/>
  <c r="C264" i="2" s="1"/>
  <c r="C245" i="2"/>
  <c r="C242" i="2"/>
  <c r="C235" i="2"/>
  <c r="G242" i="2" s="1"/>
  <c r="G209" i="2"/>
  <c r="B209" i="2"/>
  <c r="C201" i="2"/>
  <c r="C200" i="2"/>
  <c r="C199" i="2"/>
  <c r="C202" i="2" s="1"/>
  <c r="D196" i="2"/>
  <c r="G196" i="2" s="1"/>
  <c r="C196" i="2"/>
  <c r="C191" i="2"/>
  <c r="C180" i="2"/>
  <c r="C179" i="2"/>
  <c r="C175" i="2"/>
  <c r="C174" i="2"/>
  <c r="C173" i="2"/>
  <c r="C172" i="2"/>
  <c r="C171" i="2"/>
  <c r="C170" i="2"/>
  <c r="C167" i="2"/>
  <c r="C166" i="2"/>
  <c r="C165" i="2"/>
  <c r="C155" i="2"/>
  <c r="C154" i="2"/>
  <c r="C153" i="2"/>
  <c r="C150" i="2"/>
  <c r="C149" i="2"/>
  <c r="C148" i="2"/>
  <c r="C147" i="2"/>
  <c r="C146" i="2"/>
  <c r="C143" i="2"/>
  <c r="C142" i="2"/>
  <c r="C141" i="2"/>
  <c r="C140" i="2"/>
  <c r="C130" i="2"/>
  <c r="C127" i="2"/>
  <c r="C125" i="2"/>
  <c r="C124" i="2"/>
  <c r="C123" i="2"/>
  <c r="C122" i="2"/>
  <c r="C121" i="2"/>
  <c r="C120" i="2"/>
  <c r="C119" i="2"/>
  <c r="C118" i="2"/>
  <c r="C117" i="2"/>
  <c r="C116" i="2"/>
  <c r="G113" i="2"/>
  <c r="E110" i="2"/>
  <c r="D110" i="2"/>
  <c r="C110" i="2"/>
  <c r="E109" i="2"/>
  <c r="G103" i="2"/>
  <c r="B103" i="2"/>
  <c r="C95" i="2"/>
  <c r="C94" i="2"/>
  <c r="G91" i="2"/>
  <c r="B91" i="2"/>
  <c r="G77" i="2"/>
  <c r="B77" i="2"/>
  <c r="C73" i="2"/>
  <c r="E72" i="2"/>
  <c r="D71" i="2"/>
  <c r="C71" i="2"/>
  <c r="C70" i="2"/>
  <c r="E69" i="2"/>
  <c r="D69" i="2"/>
  <c r="E65" i="2"/>
  <c r="D65" i="2"/>
  <c r="C64" i="2"/>
  <c r="D60" i="2"/>
  <c r="C59" i="2"/>
  <c r="D58" i="2"/>
  <c r="C58" i="2"/>
  <c r="G55" i="2"/>
  <c r="B55" i="2"/>
  <c r="C47" i="2"/>
  <c r="D46" i="2"/>
  <c r="D44" i="2"/>
  <c r="C40" i="2"/>
  <c r="G40" i="2" s="1"/>
  <c r="C38" i="2"/>
  <c r="C36" i="2"/>
  <c r="C35" i="2"/>
  <c r="C34" i="2"/>
  <c r="C33" i="2"/>
  <c r="C32" i="2"/>
  <c r="C31" i="2"/>
  <c r="G29" i="2"/>
  <c r="C29" i="2"/>
  <c r="G26" i="2"/>
  <c r="C26" i="2"/>
  <c r="G25" i="2"/>
  <c r="C20" i="2"/>
  <c r="C17" i="2"/>
  <c r="C13" i="2"/>
  <c r="C12" i="2"/>
  <c r="C11" i="2"/>
  <c r="C10" i="2"/>
  <c r="C9" i="2"/>
  <c r="C8" i="2"/>
  <c r="C7" i="2"/>
  <c r="C3" i="2"/>
  <c r="C85" i="2" l="1"/>
  <c r="C128" i="2"/>
  <c r="C87" i="2"/>
  <c r="C99" i="2"/>
  <c r="G99" i="2" s="1"/>
  <c r="C84" i="2"/>
  <c r="C86" i="2"/>
  <c r="G86" i="2" s="1"/>
  <c r="DF4" i="3"/>
  <c r="C53" i="4"/>
  <c r="C162" i="2" s="1"/>
  <c r="C84" i="4"/>
  <c r="C189" i="2" s="1"/>
  <c r="CU4" i="3"/>
  <c r="F84" i="2" s="1"/>
  <c r="C138" i="2"/>
  <c r="CS4" i="3"/>
  <c r="D84" i="2" s="1"/>
  <c r="C164" i="2"/>
  <c r="CY4" i="3"/>
  <c r="E85" i="2" s="1"/>
  <c r="CK4" i="3"/>
  <c r="F82" i="2" s="1"/>
  <c r="DH4" i="3"/>
  <c r="D87" i="2" s="1"/>
  <c r="CH4" i="3"/>
  <c r="CM4" i="3"/>
  <c r="DI4" i="3"/>
  <c r="E87" i="2" s="1"/>
  <c r="CI4" i="3"/>
  <c r="D82" i="2" s="1"/>
  <c r="C100" i="2"/>
  <c r="CN4" i="3"/>
  <c r="D83" i="2" s="1"/>
  <c r="C79" i="4"/>
  <c r="C185" i="2" s="1"/>
  <c r="DM4" i="3"/>
  <c r="D88" i="2" s="1"/>
  <c r="C24" i="4"/>
  <c r="C136" i="2" s="1"/>
  <c r="DL4" i="3"/>
  <c r="DP4" i="3" l="1"/>
  <c r="C88" i="2"/>
  <c r="G88" i="2" s="1"/>
  <c r="G84" i="2"/>
  <c r="C90" i="4"/>
  <c r="C193" i="2" s="1"/>
  <c r="CV4" i="3"/>
  <c r="G85" i="2"/>
  <c r="CQ4" i="3"/>
  <c r="C83" i="2"/>
  <c r="G83" i="2" s="1"/>
  <c r="C82" i="2"/>
  <c r="G82" i="2" s="1"/>
  <c r="CL4" i="3"/>
  <c r="G87" i="2"/>
  <c r="DK4" i="3"/>
  <c r="DA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Kulturdirektoratet</author>
  </authors>
  <commentList>
    <comment ref="B7" authorId="0" shapeId="0" xr:uid="{00000000-0006-0000-0100-000001000000}">
      <text>
        <r>
          <rPr>
            <sz val="11"/>
            <color theme="1"/>
            <rFont val="Calibri"/>
            <family val="2"/>
            <scheme val="minor"/>
          </rPr>
          <t>Omfatter alle typer kunstverk. Design og kunstindustri skal rapporteres som kunsthistoriske gjenstander dersom de inngår i en kunsthistorisk samling. Dersom de inngår i en kulturhistorisk samling, skal de rapporteres som kulturhistoriske gjenstander.</t>
        </r>
      </text>
    </comment>
    <comment ref="B8" authorId="0" shapeId="0" xr:uid="{00000000-0006-0000-0100-000002000000}">
      <text>
        <r>
          <rPr>
            <sz val="11"/>
            <color theme="1"/>
            <rFont val="Calibri"/>
            <family val="2"/>
            <scheme val="minor"/>
          </rPr>
          <t>Gjenstander som inngår i en kulturhistorisk samling. Design og kunstindustri skal rapporteres som kunsthistoriske gjenstander dersom de inngår i en kunsthistorisk samling, og som kulturhistoriske gjenstander dersom de inngår i en kulturhistorisk samling. Merk at fra 2026 inkluderer kulturhistoriske gjenstander også alle farkoster.</t>
        </r>
      </text>
    </comment>
    <comment ref="B9" authorId="0" shapeId="0" xr:uid="{00000000-0006-0000-0100-000003000000}">
      <text>
        <r>
          <rPr>
            <sz val="11"/>
            <color theme="1"/>
            <rFont val="Calibri"/>
            <family val="2"/>
            <scheme val="minor"/>
          </rPr>
          <t>Løse kulturminner som er resultat av arkeologiske og marinarkeologiske utgravninger relatert til Lov om kulturminner.</t>
        </r>
      </text>
    </comment>
    <comment ref="B10" authorId="0" shapeId="0" xr:uid="{00000000-0006-0000-0100-000004000000}">
      <text>
        <r>
          <rPr>
            <sz val="11"/>
            <color theme="1"/>
            <rFont val="Calibri"/>
            <family val="2"/>
            <scheme val="minor"/>
          </rPr>
          <t>Objekter som inngår i en naturhistorisk samling. I mange museer er flere objekter registrert på ett og samme magasinnummer. Det brukes da ofte en omregningsnøkkel som tilsvarer det gjennomsnittlige antall gjenstander i hvert magasinnummer for å estimere antallet gjenstander i samlingen.</t>
        </r>
      </text>
    </comment>
    <comment ref="B11" authorId="0" shapeId="0" xr:uid="{00000000-0006-0000-0100-000005000000}">
      <text>
        <r>
          <rPr>
            <sz val="11"/>
            <color theme="1"/>
            <rFont val="Calibri"/>
            <family val="2"/>
            <scheme val="minor"/>
          </rPr>
          <t>Med fotografier menes både originale negativer og positiver, eventuelt også av samme eksponering, som anses som en del av samlingen. 
Dere skal ikke telle med fotografier som dokumenterer samlingene og museumsdriften (sikkerhetskopier, formidlingskopier, gjenstandsfotografier, utstillingsdokumentasjon o.l.), med mindre de er ansett som del av samlingen. Fotografier som er del av privatarkiver som oppbevares på museet, regnes som del av det aktuelle privatarkivet og rapporteres til Arkivstatistikk for museer (Riksarkivaren).</t>
        </r>
      </text>
    </comment>
    <comment ref="B12" authorId="0" shapeId="0" xr:uid="{00000000-0006-0000-0100-000006000000}">
      <text>
        <r>
          <rPr>
            <sz val="11"/>
            <color theme="1"/>
            <rFont val="Calibri"/>
            <family val="2"/>
            <scheme val="minor"/>
          </rPr>
          <t>Fotografier som er skapt digitalt. Digitaliserte (skannede) analoge fotografier telles ikke her, men under Fotografier.</t>
        </r>
      </text>
    </comment>
    <comment ref="B13" authorId="0" shapeId="0" xr:uid="{00000000-0006-0000-0100-000007000000}">
      <text>
        <r>
          <rPr>
            <sz val="11"/>
            <color theme="1"/>
            <rFont val="Calibri"/>
            <family val="2"/>
            <scheme val="minor"/>
          </rPr>
          <t>Andre objekter i samlingen som er skapt digitalt, for eksempel KI-genererte objekter. Her spørres det ikke om dokumentasjon av analoge samlinger.</t>
        </r>
      </text>
    </comment>
    <comment ref="B14" authorId="0" shapeId="0" xr:uid="{00000000-0006-0000-0100-000008000000}">
      <text>
        <r>
          <rPr>
            <sz val="11"/>
            <color theme="1"/>
            <rFont val="Calibri"/>
            <family val="2"/>
            <scheme val="minor"/>
          </rPr>
          <t>Gjelder bygninger som er en del av museets permanente samlinger.</t>
        </r>
      </text>
    </comment>
    <comment ref="B15" authorId="0" shapeId="0" xr:uid="{00000000-0006-0000-0100-000009000000}">
      <text>
        <r>
          <rPr>
            <sz val="11"/>
            <color theme="1"/>
            <rFont val="Calibri"/>
            <family val="2"/>
            <scheme val="minor"/>
          </rPr>
          <t>Her menes anlegg av en viss størrelse. Eksempler på teknisk industrielle anlegg som forvaltes av museer: Fetsund Lenser, Kistefos Træsliberi, Næs jernverk, Salhus Tricotagefabrik, Neptun sildeoljefabrik og Rjukanbanen. 
Spørsmålet gjelder denne typen anlegg som museet har ansvar for å drive, dokumentere, bevare og formidle.</t>
        </r>
      </text>
    </comment>
    <comment ref="B16" authorId="0" shapeId="0" xr:uid="{00000000-0006-0000-0100-00000A000000}">
      <text>
        <r>
          <rPr>
            <sz val="11"/>
            <color theme="1"/>
            <rFont val="Calibri"/>
            <family val="2"/>
            <scheme val="minor"/>
          </rPr>
          <t>Eksempler på kulturlandskap som forvaltes av museer: Havrå og Lyngheiene på Lygra i Hordaland. Spørsmålet gjelder denne typen anlegg som museet har ansvar for å drive, dokumentere, bevare og formidle.</t>
        </r>
      </text>
    </comment>
    <comment ref="B17" authorId="0" shapeId="0" xr:uid="{00000000-0006-0000-0100-00000B000000}">
      <text>
        <r>
          <rPr>
            <sz val="11"/>
            <color theme="1"/>
            <rFont val="Calibri"/>
            <family val="2"/>
            <scheme val="minor"/>
          </rPr>
          <t>Omfatter hager og parkanlegg som museet har ansvar for å drive, dokumentere, bevare og formidle.</t>
        </r>
      </text>
    </comment>
    <comment ref="B44" authorId="0" shapeId="0" xr:uid="{00000000-0006-0000-0100-00000C000000}">
      <text>
        <r>
          <rPr>
            <sz val="11"/>
            <color theme="1"/>
            <rFont val="Calibri"/>
            <family val="2"/>
            <scheme val="minor"/>
          </rPr>
          <t>Omfatter alle typer kunstverk. Design og kunstindustri skal rapporteres som kunsthistoriske gjenstander dersom de inngår i en kunsthistorisk samling. Dersom de inngår i en kulturhistorisk samling, skal de rapporteres som kulturhistoriske gjenstander.</t>
        </r>
      </text>
    </comment>
    <comment ref="B45" authorId="0" shapeId="0" xr:uid="{00000000-0006-0000-0100-00000D000000}">
      <text>
        <r>
          <rPr>
            <sz val="11"/>
            <color theme="1"/>
            <rFont val="Calibri"/>
            <family val="2"/>
            <scheme val="minor"/>
          </rPr>
          <t>Gjenstander som inngår i en kulturhistorisk samling. Design og kunstindustri skal rapporteres som kunsthistoriske gjenstander dersom de inngår i en kunsthistorisk samling, og som kulturhistoriske gjenstander dersom de inngår i en kulturhistorisk samling. Merk at fra 2026 inkluderer kulturhistoriske gjenstander også alle farkoster.</t>
        </r>
      </text>
    </comment>
    <comment ref="B46" authorId="0" shapeId="0" xr:uid="{00000000-0006-0000-0100-00000E000000}">
      <text>
        <r>
          <rPr>
            <sz val="11"/>
            <color theme="1"/>
            <rFont val="Calibri"/>
            <family val="2"/>
            <scheme val="minor"/>
          </rPr>
          <t>Løse kulturminner som er resultat av arkeologiske og marinarkeologiske utgravninger relatert til Lov om kulturminner.</t>
        </r>
      </text>
    </comment>
    <comment ref="B47" authorId="0" shapeId="0" xr:uid="{00000000-0006-0000-0100-00000F000000}">
      <text>
        <r>
          <rPr>
            <sz val="11"/>
            <color theme="1"/>
            <rFont val="Calibri"/>
            <family val="2"/>
            <scheme val="minor"/>
          </rPr>
          <t>Objekter som inngår i en naturhistorisk samling. I mange museer er flere objekter registrert på ett og samme magasinnummer. Det brukes da ofte en omregningsnøkkel som tilsvarer det gjennomsnittlige antall gjenstander i hvert magasinnummer for å estimere antallet gjenstander i samlingen.</t>
        </r>
      </text>
    </comment>
    <comment ref="B48" authorId="0" shapeId="0" xr:uid="{00000000-0006-0000-0100-000010000000}">
      <text>
        <r>
          <rPr>
            <sz val="11"/>
            <color theme="1"/>
            <rFont val="Calibri"/>
            <family val="2"/>
            <scheme val="minor"/>
          </rPr>
          <t>Med fotografier menes både originale negativer og positiver, eventuelt også av samme eksponering, som anses som en del av samlingen. 
Dere skal ikke telle med fotografier som dokumenterer samlingene og museumsdriften (sikkerhetskopier, formidlingskopier, gjenstandsfotografier, utstillingsdokumentasjon o.l.), med mindre de er ansett som del av samlingen. Fotografier som er del av privatarkiver som oppbevares på museet, regnes som del av det aktuelle privatarkivet og rapporteres til Arkivstatistikk for museer (Riksarkivaren).</t>
        </r>
      </text>
    </comment>
    <comment ref="B49" authorId="0" shapeId="0" xr:uid="{00000000-0006-0000-0100-000011000000}">
      <text>
        <r>
          <rPr>
            <sz val="11"/>
            <color theme="1"/>
            <rFont val="Calibri"/>
            <family val="2"/>
            <scheme val="minor"/>
          </rPr>
          <t>Fotografier som er skapt digitalt. Digitaliserte (skannede) analoge fotografier telles ikke her, men under Fotografier.</t>
        </r>
      </text>
    </comment>
    <comment ref="B50" authorId="0" shapeId="0" xr:uid="{00000000-0006-0000-0100-000012000000}">
      <text>
        <r>
          <rPr>
            <sz val="11"/>
            <color theme="1"/>
            <rFont val="Calibri"/>
            <family val="2"/>
            <scheme val="minor"/>
          </rPr>
          <t>Andre objekter i samlingen som er skapt digitalt, for eksempel KI-genererte objekter. Her spørres det ikke om dokumentasjon av analoge samlinger.</t>
        </r>
      </text>
    </comment>
    <comment ref="B51" authorId="0" shapeId="0" xr:uid="{00000000-0006-0000-0100-000013000000}">
      <text>
        <r>
          <rPr>
            <sz val="11"/>
            <color theme="1"/>
            <rFont val="Calibri"/>
            <family val="2"/>
            <scheme val="minor"/>
          </rPr>
          <t>Gjelder bygninger som er en del av museets permanente samlinger.</t>
        </r>
      </text>
    </comment>
    <comment ref="B54" authorId="0" shapeId="0" xr:uid="{00000000-0006-0000-0100-000014000000}">
      <text>
        <r>
          <rPr>
            <sz val="11"/>
            <color theme="1"/>
            <rFont val="Calibri"/>
            <family val="2"/>
            <scheme val="minor"/>
          </rPr>
          <t>I en normal driftssituasjon bør reell endringer i antall objekter i samlingen være lik reell tilvekst (forstått som antall aksesjonerte, minus antall deaksesjonerte objekter. Forklar avvik fra dette og kommenter eventuelle større aksesjoner eller deaksesjoner.</t>
        </r>
      </text>
    </comment>
    <comment ref="B64" authorId="0" shapeId="0" xr:uid="{00000000-0006-0000-0100-000015000000}">
      <text>
        <r>
          <rPr>
            <sz val="11"/>
            <color theme="1"/>
            <rFont val="Calibri"/>
            <family val="2"/>
            <scheme val="minor"/>
          </rPr>
          <t>Omfatter alle typer kunstverk. Design og kunstindustri skal rapporteres som kunsthistoriske gjenstander dersom de inngår i en kunsthistorisk samling. Dersom de inngår i en kulturhistorisk samling, skal de rapporteres som kulturhistoriske gjenstander.</t>
        </r>
      </text>
    </comment>
    <comment ref="B65" authorId="0" shapeId="0" xr:uid="{00000000-0006-0000-0100-000016000000}">
      <text>
        <r>
          <rPr>
            <sz val="11"/>
            <color theme="1"/>
            <rFont val="Calibri"/>
            <family val="2"/>
            <scheme val="minor"/>
          </rPr>
          <t>Gjenstander som inngår i en kulturhistorisk samling. Design og kunstindustri skal rapporteres som kunsthistoriske gjenstander dersom de inngår i en kunsthistorisk samling, og som kulturhistoriske gjenstander dersom de inngår i en kulturhistorisk samling. Merk at fra 2026 inkluderer kulturhistoriske gjenstander også alle farkoster.</t>
        </r>
      </text>
    </comment>
    <comment ref="B66" authorId="0" shapeId="0" xr:uid="{00000000-0006-0000-0100-000017000000}">
      <text>
        <r>
          <rPr>
            <sz val="11"/>
            <color theme="1"/>
            <rFont val="Calibri"/>
            <family val="2"/>
            <scheme val="minor"/>
          </rPr>
          <t>Løse kulturminner som er resultat av arkeologiske og marinarkeologiske utgravninger relatert til Lov om kulturminner.</t>
        </r>
      </text>
    </comment>
    <comment ref="B67" authorId="0" shapeId="0" xr:uid="{00000000-0006-0000-0100-000018000000}">
      <text>
        <r>
          <rPr>
            <sz val="11"/>
            <color theme="1"/>
            <rFont val="Calibri"/>
            <family val="2"/>
            <scheme val="minor"/>
          </rPr>
          <t>Objekter som inngår i en naturhistorisk samling. I mange museer er flere objekter registrert på ett og samme magasinnummer. Det brukes da ofte en omregningsnøkkel som tilsvarer det gjennomsnittlige antall gjenstander i hvert magasinnummer for å estimere antallet gjenstander i samlingen.</t>
        </r>
      </text>
    </comment>
    <comment ref="B68" authorId="0" shapeId="0" xr:uid="{00000000-0006-0000-0100-000019000000}">
      <text>
        <r>
          <rPr>
            <sz val="11"/>
            <color theme="1"/>
            <rFont val="Calibri"/>
            <family val="2"/>
            <scheme val="minor"/>
          </rPr>
          <t>Med fotografier menes både originale negativer og positiver, eventuelt også av samme eksponering, som anses som en del av samlingen. 
Dere skal ikke telle med fotografier som dokumenterer samlingene og museumsdriften (sikkerhetskopier, formidlingskopier, gjenstandsfotografier, utstillingsdokumentasjon o.l.), med mindre de er ansett som del av samlingen. Fotografier som er del av privatarkiver som oppbevares på museet, regnes som del av det aktuelle privatarkivet og rapporteres til Arkivstatistikk for museer (Riksarkivaren).</t>
        </r>
      </text>
    </comment>
    <comment ref="B69" authorId="0" shapeId="0" xr:uid="{00000000-0006-0000-0100-00001A000000}">
      <text>
        <r>
          <rPr>
            <sz val="11"/>
            <color theme="1"/>
            <rFont val="Calibri"/>
            <family val="2"/>
            <scheme val="minor"/>
          </rPr>
          <t>Fotografier som er skapt digitalt. Digitaliserte (skannede) analoge fotografier telles ikke her, men under Fotografier.</t>
        </r>
      </text>
    </comment>
    <comment ref="B70" authorId="0" shapeId="0" xr:uid="{00000000-0006-0000-0100-00001B000000}">
      <text>
        <r>
          <rPr>
            <sz val="11"/>
            <color theme="1"/>
            <rFont val="Calibri"/>
            <family val="2"/>
            <scheme val="minor"/>
          </rPr>
          <t>Andre objekter i samlingen som er skapt digitalt, for eksempel KI-genererte objekter. Her spørres det ikke om dokumentasjon av analoge samlinger.</t>
        </r>
      </text>
    </comment>
    <comment ref="B71" authorId="0" shapeId="0" xr:uid="{00000000-0006-0000-0100-00001C000000}">
      <text>
        <r>
          <rPr>
            <sz val="11"/>
            <color theme="1"/>
            <rFont val="Calibri"/>
            <family val="2"/>
            <scheme val="minor"/>
          </rPr>
          <t>Gjelder bygninger som er en del av museets permanente samlinger.</t>
        </r>
      </text>
    </comment>
    <comment ref="B72" authorId="0" shapeId="0" xr:uid="{00000000-0006-0000-0100-00001D000000}">
      <text>
        <r>
          <rPr>
            <sz val="11"/>
            <color theme="1"/>
            <rFont val="Calibri"/>
            <family val="2"/>
            <scheme val="minor"/>
          </rPr>
          <t>Her menes anlegg av en viss størrelse. Eksempler på teknisk industrielle anlegg som forvaltes av museer: Fetsund Lenser, Kistefos Træsliberi, Næs jernverk, Salhus Tricotagefabrik, Neptun sildeoljefabrik og Rjukanbanen. 
Spørsmålet gjelder denne typen anlegg som museet har ansvar for å drive, dokumentere, bevare og formidle.</t>
        </r>
      </text>
    </comment>
    <comment ref="B73" authorId="0" shapeId="0" xr:uid="{00000000-0006-0000-0100-00001E000000}">
      <text>
        <r>
          <rPr>
            <sz val="11"/>
            <color theme="1"/>
            <rFont val="Calibri"/>
            <family val="2"/>
            <scheme val="minor"/>
          </rPr>
          <t>Eksempler på kulturlandskap som forvaltes av museer: Havrå og Lyngheiene på Lygra i Hordaland. Spørsmålet gjelder denne typen anlegg som museet har ansvar for å drive, dokumentere, bevare og formidle.</t>
        </r>
      </text>
    </comment>
    <comment ref="B74" authorId="0" shapeId="0" xr:uid="{00000000-0006-0000-0100-00001F000000}">
      <text>
        <r>
          <rPr>
            <sz val="11"/>
            <color theme="1"/>
            <rFont val="Calibri"/>
            <family val="2"/>
            <scheme val="minor"/>
          </rPr>
          <t>Omfatter hager og parkanlegg som museet har ansvar for å drive, dokumentere, bevare og formidle.</t>
        </r>
      </text>
    </comment>
    <comment ref="B82" authorId="0" shapeId="0" xr:uid="{00000000-0006-0000-0100-000020000000}">
      <text>
        <r>
          <rPr>
            <sz val="11"/>
            <color theme="1"/>
            <rFont val="Calibri"/>
            <family val="2"/>
            <scheme val="minor"/>
          </rPr>
          <t>Omfatter alle typer kunstverk. Design og kunstindustri skal rapporteres som kunsthistoriske gjenstander dersom de inngår i en kunsthistorisk samling. Dersom de inngår i en kulturhistorisk samling, skal de rapporteres som kulturhistoriske gjenstander.</t>
        </r>
      </text>
    </comment>
    <comment ref="B83" authorId="0" shapeId="0" xr:uid="{00000000-0006-0000-0100-000021000000}">
      <text>
        <r>
          <rPr>
            <sz val="11"/>
            <color theme="1"/>
            <rFont val="Calibri"/>
            <family val="2"/>
            <scheme val="minor"/>
          </rPr>
          <t>Gjenstander som inngår i en kulturhistorisk samling. Design og kunstindustri skal rapporteres som kunsthistoriske gjenstander dersom de inngår i en kunsthistorisk samling, og som kulturhistoriske gjenstander dersom de inngår i en kulturhistorisk samling. Merk at fra 2026 inkluderer kulturhistoriske gjenstander også alle farkoster.</t>
        </r>
      </text>
    </comment>
    <comment ref="B84" authorId="0" shapeId="0" xr:uid="{00000000-0006-0000-0100-000022000000}">
      <text>
        <r>
          <rPr>
            <sz val="11"/>
            <color theme="1"/>
            <rFont val="Calibri"/>
            <family val="2"/>
            <scheme val="minor"/>
          </rPr>
          <t>Løse kulturminner som er resultat av arkeologiske og marinarkeologiske utgravninger relatert til Lov om kulturminner.</t>
        </r>
      </text>
    </comment>
    <comment ref="B85" authorId="0" shapeId="0" xr:uid="{00000000-0006-0000-0100-000023000000}">
      <text>
        <r>
          <rPr>
            <sz val="11"/>
            <color theme="1"/>
            <rFont val="Calibri"/>
            <family val="2"/>
            <scheme val="minor"/>
          </rPr>
          <t>Objekter som inngår i en naturhistorisk samling. I mange museer er flere objekter registrert på ett og samme magasinnummer. Det brukes da ofte en omregningsnøkkel som tilsvarer det gjennomsnittlige antall gjenstander i hvert magasinnummer for å estimere antallet gjenstander i samlingen.</t>
        </r>
      </text>
    </comment>
    <comment ref="B86" authorId="0" shapeId="0" xr:uid="{00000000-0006-0000-0100-000024000000}">
      <text>
        <r>
          <rPr>
            <sz val="11"/>
            <color theme="1"/>
            <rFont val="Calibri"/>
            <family val="2"/>
            <scheme val="minor"/>
          </rPr>
          <t>Med fotografier menes både originale negativer og positiver, eventuelt også av samme eksponering, som anses som en del av samlingen. 
Dere skal ikke telle med fotografier som dokumenterer samlingene og museumsdriften (sikkerhetskopier, formidlingskopier, gjenstandsfotografier, utstillingsdokumentasjon o.l.), med mindre de er ansett som del av samlingen. Fotografier som er del av privatarkiver som oppbevares på museet, regnes som del av det aktuelle privatarkivet og rapporteres til Arkivstatistikk for museer (Riksarkivaren).</t>
        </r>
      </text>
    </comment>
    <comment ref="B87" authorId="0" shapeId="0" xr:uid="{00000000-0006-0000-0100-000025000000}">
      <text>
        <r>
          <rPr>
            <sz val="11"/>
            <color theme="1"/>
            <rFont val="Calibri"/>
            <family val="2"/>
            <scheme val="minor"/>
          </rPr>
          <t>Fotografier som er skapt digitalt. Digitaliserte (skannede) analoge fotografier telles ikke her, men under Fotografier.</t>
        </r>
      </text>
    </comment>
    <comment ref="B88" authorId="0" shapeId="0" xr:uid="{00000000-0006-0000-0100-000026000000}">
      <text>
        <r>
          <rPr>
            <sz val="11"/>
            <color theme="1"/>
            <rFont val="Calibri"/>
            <family val="2"/>
            <scheme val="minor"/>
          </rPr>
          <t>Andre objekter i samlingen som er skapt digitalt, for eksempel KI-genererte objekter. Her spørres det ikke om dokumentasjon av analoge samlinger.</t>
        </r>
      </text>
    </comment>
    <comment ref="B94" authorId="0" shapeId="0" xr:uid="{00000000-0006-0000-0100-000027000000}">
      <text>
        <r>
          <rPr>
            <sz val="11"/>
            <color theme="1"/>
            <rFont val="Calibri"/>
            <family val="2"/>
            <scheme val="minor"/>
          </rPr>
          <t>Ingen symptomer</t>
        </r>
      </text>
    </comment>
    <comment ref="B95" authorId="0" shapeId="0" xr:uid="{00000000-0006-0000-0100-000028000000}">
      <text>
        <r>
          <rPr>
            <sz val="11"/>
            <color theme="1"/>
            <rFont val="Calibri"/>
            <family val="2"/>
            <scheme val="minor"/>
          </rPr>
          <t>Svake symptomer, for eksempel nedslitt maling eller mosedannelse på takstein</t>
        </r>
      </text>
    </comment>
    <comment ref="B96" authorId="0" shapeId="0" xr:uid="{00000000-0006-0000-0100-000029000000}">
      <text>
        <r>
          <rPr>
            <sz val="11"/>
            <color theme="1"/>
            <rFont val="Calibri"/>
            <family val="2"/>
            <scheme val="minor"/>
          </rPr>
          <t>Vesentlige symptomer, for eksempel lokale råteskader i panelbord som krever utbedring/utskifting</t>
        </r>
      </text>
    </comment>
    <comment ref="B97" authorId="0" shapeId="0" xr:uid="{00000000-0006-0000-0100-00002A000000}">
      <text>
        <r>
          <rPr>
            <sz val="11"/>
            <color theme="1"/>
            <rFont val="Calibri"/>
            <family val="2"/>
            <scheme val="minor"/>
          </rPr>
          <t>Kraftige/alvorlige symptomer, for eksempel taklekkasjer med påfølgende fuktskader og risiko for sopp. TG 3 omfatter også kollaps i konstruksjoner og total funksjonssvikt</t>
        </r>
      </text>
    </comment>
    <comment ref="B98" authorId="0" shapeId="0" xr:uid="{00000000-0006-0000-0100-00002B000000}">
      <text>
        <r>
          <rPr>
            <sz val="11"/>
            <color theme="1"/>
            <rFont val="Calibri"/>
            <family val="2"/>
            <scheme val="minor"/>
          </rPr>
          <t>Bruk dersom tilstand er ukjent, dersom tilstandsvurderingen er over 10 år gammel eller dersom bygningen er demontert og lagret.</t>
        </r>
      </text>
    </comment>
    <comment ref="B113" authorId="0" shapeId="0" xr:uid="{00000000-0006-0000-0100-00002C000000}">
      <text>
        <r>
          <rPr>
            <sz val="11"/>
            <color theme="1"/>
            <rFont val="Calibri"/>
            <family val="2"/>
            <scheme val="minor"/>
          </rPr>
          <t>Svarer dere Ja, krysser dere av for dette i skjemaet og hopper over tabellene med forskningsresultater – Kulturdirektoratet henter da tallene direkte fra NVA.</t>
        </r>
      </text>
    </comment>
    <comment ref="B196" authorId="0" shapeId="0" xr:uid="{00000000-0006-0000-0100-00002D000000}">
      <text>
        <r>
          <rPr>
            <sz val="11"/>
            <color theme="1"/>
            <rFont val="Calibri"/>
            <family val="2"/>
            <scheme val="minor"/>
          </rPr>
          <t>Vandreutstillinger er utstillinger laget for å kunne transporteres og vises på flere steder. Her skal dere rapportere på antall vandreutstillinger som var i drift i løpet av rapporteringsåret.</t>
        </r>
      </text>
    </comment>
    <comment ref="B199" authorId="0" shapeId="0" xr:uid="{00000000-0006-0000-0100-00002E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B200" authorId="0" shapeId="0" xr:uid="{00000000-0006-0000-0100-00002F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B201" authorId="0" shapeId="0" xr:uid="{00000000-0006-0000-0100-000030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B205" authorId="0" shapeId="0" xr:uid="{00000000-0006-0000-0100-000031000000}">
      <text>
        <r>
          <rPr>
            <sz val="11"/>
            <color theme="1"/>
            <rFont val="Calibri"/>
            <family val="2"/>
            <scheme val="minor"/>
          </rPr>
          <t>Eksempelvis antall deltagere på kursserier eller workshoper rettet mot ikke-profesjonelle deltagere</t>
        </r>
      </text>
    </comment>
    <comment ref="B206" authorId="0" shapeId="0" xr:uid="{00000000-0006-0000-0100-000032000000}">
      <text>
        <r>
          <rPr>
            <sz val="11"/>
            <color theme="1"/>
            <rFont val="Calibri"/>
            <family val="2"/>
            <scheme val="minor"/>
          </rPr>
          <t>Eksempelvis lærlinger eller praktikanter innenfor en spesifikk håndverkstradisjon</t>
        </r>
      </text>
    </comment>
    <comment ref="B208" authorId="0" shapeId="0" xr:uid="{00000000-0006-0000-0100-000033000000}">
      <text>
        <r>
          <rPr>
            <sz val="11"/>
            <color theme="1"/>
            <rFont val="Calibri"/>
            <family val="2"/>
            <scheme val="minor"/>
          </rPr>
          <t>Utdyp for eksempel hvordan dere har jobbet med dokumentasjon, videreføring av tradisjonskunnskap, rådgivning og samhandling med aktører. Vis gjerne til konkrete effekter og resultater av arbeidet.</t>
        </r>
      </text>
    </comment>
    <comment ref="B228" authorId="0" shapeId="0" xr:uid="{00000000-0006-0000-0100-000034000000}">
      <text>
        <r>
          <rPr>
            <sz val="11"/>
            <color theme="1"/>
            <rFont val="Calibri"/>
            <family val="2"/>
            <scheme val="minor"/>
          </rPr>
          <t>Antall fast ansatte telles som antall personer i både fulltids- og deltidsstillinger som var fast ansatt ved utgangen av året, per 31.12.</t>
        </r>
      </text>
    </comment>
    <comment ref="B231" authorId="0" shapeId="0" xr:uid="{00000000-0006-0000-0100-000035000000}">
      <text>
        <r>
          <rPr>
            <sz val="11"/>
            <color theme="1"/>
            <rFont val="Calibri"/>
            <family val="2"/>
            <scheme val="minor"/>
          </rPr>
          <t>Med årsverk menes samlet arbeidstid som tilsvarer én fulltidsstilling i ett år. Deltidsstillinger og midlertidige stillinger omregnes til årsverk ut fra faktisk arbeidstid.</t>
        </r>
      </text>
    </comment>
    <comment ref="B232" authorId="0" shapeId="0" xr:uid="{00000000-0006-0000-0100-000036000000}">
      <text>
        <r>
          <rPr>
            <sz val="11"/>
            <color theme="1"/>
            <rFont val="Calibri"/>
            <family val="2"/>
            <scheme val="minor"/>
          </rPr>
          <t>Gjelder ikke engasjerte gjennom arbeidsmarkedtiltak
Med årsverk menes samlet arbeidstid som tilsvarer én fulltidsstilling i ett år. Deltidsstillinger og midlertidige stillinger omregnes til årsverk ut fra faktisk arbeidstid.</t>
        </r>
      </text>
    </comment>
    <comment ref="B233" authorId="0" shapeId="0" xr:uid="{00000000-0006-0000-0100-000037000000}">
      <text>
        <r>
          <rPr>
            <sz val="11"/>
            <color theme="1"/>
            <rFont val="Calibri"/>
            <family val="2"/>
            <scheme val="minor"/>
          </rPr>
          <t>Med årsverk menes samlet arbeidstid som tilsvarer én fulltidsstilling i ett år. Deltidsstillinger og midlertidige stillinger omregnes til årsverk ut fra faktisk arbeidstid.</t>
        </r>
      </text>
    </comment>
    <comment ref="B234" authorId="0" shapeId="0" xr:uid="{00000000-0006-0000-0100-000038000000}">
      <text>
        <r>
          <rPr>
            <sz val="11"/>
            <color theme="1"/>
            <rFont val="Calibri"/>
            <family val="2"/>
            <scheme val="minor"/>
          </rPr>
          <t>Med årsverk menes samlet arbeidstid som tilsvarer én fulltidsstilling i ett år. Deltidsstillinger og midlertidige stillinger omregnes til årsverk ut fra faktisk arbeidstid.</t>
        </r>
      </text>
    </comment>
    <comment ref="B238" authorId="0" shapeId="0" xr:uid="{00000000-0006-0000-0100-000039000000}">
      <text>
        <r>
          <rPr>
            <sz val="11"/>
            <color theme="1"/>
            <rFont val="Calibri"/>
            <family val="2"/>
            <scheme val="minor"/>
          </rPr>
          <t>Med årsverk menes samlet arbeidstid som tilsvarer én fulltidsstilling i ett år. Deltidsstillinger og midlertidige stillinger omregnes til årsverk ut fra faktisk arbeidstid.</t>
        </r>
      </text>
    </comment>
    <comment ref="B239" authorId="0" shapeId="0" xr:uid="{00000000-0006-0000-0100-00003A000000}">
      <text>
        <r>
          <rPr>
            <sz val="11"/>
            <color theme="1"/>
            <rFont val="Calibri"/>
            <family val="2"/>
            <scheme val="minor"/>
          </rPr>
          <t>Her fører dere arkivar, bibliotekar, konservator, forsker, formidler, samlingsforvalter, utøvende kunstner, kurator, programansvarlig, guide, håndverker og andre fagstillinger.
Med årsverk menes samlet arbeidstid som tilsvarer én fulltidsstilling i ett år. Deltidsstillinger og midlertidige stillinger omregnes til årsverk ut fra faktisk arbeidstid.</t>
        </r>
      </text>
    </comment>
    <comment ref="B240" authorId="0" shapeId="0" xr:uid="{00000000-0006-0000-0100-00003B000000}">
      <text>
        <r>
          <rPr>
            <sz val="11"/>
            <color theme="1"/>
            <rFont val="Calibri"/>
            <family val="2"/>
            <scheme val="minor"/>
          </rPr>
          <t>Med årsverk menes samlet arbeidstid som tilsvarer én fulltidsstilling i ett år. Deltidsstillinger og midlertidige stillinger omregnes til årsverk ut fra faktisk arbeidstid.</t>
        </r>
      </text>
    </comment>
    <comment ref="B241" authorId="0" shapeId="0" xr:uid="{00000000-0006-0000-0100-00003C000000}">
      <text>
        <r>
          <rPr>
            <sz val="11"/>
            <color theme="1"/>
            <rFont val="Calibri"/>
            <family val="2"/>
            <scheme val="minor"/>
          </rPr>
          <t>Teknisk personale kan være vaktmester, renhold, vakthold, IKT og andre.
Med årsverk menes samlet arbeidstid som tilsvarer én fulltidsstilling i ett år. Deltidsstillinger og midlertidige stillinger omregnes til årsverk ut fra faktisk arbeidstid.</t>
        </r>
      </text>
    </comment>
    <comment ref="B255" authorId="0" shapeId="0" xr:uid="{00000000-0006-0000-0100-00003D000000}">
      <text>
        <r>
          <rPr>
            <sz val="11"/>
            <color theme="1"/>
            <rFont val="Calibri"/>
            <family val="2"/>
            <scheme val="minor"/>
          </rPr>
          <t>Museet har helt eller delvis juridisk eierskap til bygningen.</t>
        </r>
      </text>
    </comment>
    <comment ref="B256" authorId="0" shapeId="0" xr:uid="{00000000-0006-0000-0100-00003E000000}">
      <text>
        <r>
          <rPr>
            <sz val="11"/>
            <color theme="1"/>
            <rFont val="Calibri"/>
            <family val="2"/>
            <scheme val="minor"/>
          </rPr>
          <t>Museet disponerer bygningen gjennom en leieavtale og betaler for bruken.</t>
        </r>
      </text>
    </comment>
    <comment ref="B257" authorId="0" shapeId="0" xr:uid="{00000000-0006-0000-0100-00003F000000}">
      <text>
        <r>
          <rPr>
            <sz val="11"/>
            <color theme="1"/>
            <rFont val="Calibri"/>
            <family val="2"/>
            <scheme val="minor"/>
          </rPr>
          <t>Museet disponerer bygningen og har ansvar for forvaltning og bruk av bygget, uten juridisk råderett og uten å betale leie for bruken.</t>
        </r>
      </text>
    </comment>
    <comment ref="B261" authorId="0" shapeId="0" xr:uid="{00000000-0006-0000-0100-000040000000}">
      <text>
        <r>
          <rPr>
            <sz val="11"/>
            <color theme="1"/>
            <rFont val="Calibri"/>
            <family val="2"/>
            <scheme val="minor"/>
          </rPr>
          <t>Museet har helt eller delvis juridisk eierskap til bygningen.</t>
        </r>
      </text>
    </comment>
    <comment ref="B262" authorId="0" shapeId="0" xr:uid="{00000000-0006-0000-0100-000041000000}">
      <text>
        <r>
          <rPr>
            <sz val="11"/>
            <color theme="1"/>
            <rFont val="Calibri"/>
            <family val="2"/>
            <scheme val="minor"/>
          </rPr>
          <t>Museet disponerer bygningen gjennom en leieavtale og betaler for bruken.</t>
        </r>
      </text>
    </comment>
    <comment ref="B263" authorId="0" shapeId="0" xr:uid="{00000000-0006-0000-0100-000042000000}">
      <text>
        <r>
          <rPr>
            <sz val="11"/>
            <color theme="1"/>
            <rFont val="Calibri"/>
            <family val="2"/>
            <scheme val="minor"/>
          </rPr>
          <t>Museet disponerer bygningen og har ansvar for forvaltning og bruk av bygget, uten juridisk råderett og uten å betale leie for bruken.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Kulturdirektoratet</author>
  </authors>
  <commentList>
    <comment ref="B3" authorId="0" shapeId="0" xr:uid="{00000000-0006-0000-0200-000001000000}">
      <text>
        <r>
          <rPr>
            <sz val="11"/>
            <color theme="1"/>
            <rFont val="Calibri"/>
            <family val="2"/>
            <scheme val="minor"/>
          </rPr>
          <t>Omfatter alle typer kunstverk. Design og kunstindustri skal rapporteres som kunsthistoriske gjenstander dersom de inngår i en kunsthistorisk samling. Dersom de inngår i en kulturhistorisk samling, skal de rapporteres som kulturhistoriske gjenstander.</t>
        </r>
      </text>
    </comment>
    <comment ref="C3" authorId="0" shapeId="0" xr:uid="{00000000-0006-0000-0200-000002000000}">
      <text>
        <r>
          <rPr>
            <sz val="11"/>
            <color theme="1"/>
            <rFont val="Calibri"/>
            <family val="2"/>
            <scheme val="minor"/>
          </rPr>
          <t>Gjenstander som inngår i en kulturhistorisk samling. Design og kunstindustri skal rapporteres som kunsthistoriske gjenstander dersom de inngår i en kunsthistorisk samling, og som kulturhistoriske gjenstander dersom de inngår i en kulturhistorisk samling. Merk at fra 2026 inkluderer kulturhistoriske gjenstander også alle farkoster.
NB: Fra 2026 skal alle farkoster (vann-, land- og luftgående) telles med her.</t>
        </r>
      </text>
    </comment>
    <comment ref="D3" authorId="0" shapeId="0" xr:uid="{00000000-0006-0000-0200-000003000000}">
      <text>
        <r>
          <rPr>
            <sz val="11"/>
            <color theme="1"/>
            <rFont val="Calibri"/>
            <family val="2"/>
            <scheme val="minor"/>
          </rPr>
          <t>Løse kulturminner som er resultat av arkeologiske og marinarkeologiske utgravninger relatert til Lov om kulturminner.</t>
        </r>
      </text>
    </comment>
    <comment ref="E3" authorId="0" shapeId="0" xr:uid="{00000000-0006-0000-0200-000004000000}">
      <text>
        <r>
          <rPr>
            <sz val="11"/>
            <color theme="1"/>
            <rFont val="Calibri"/>
            <family val="2"/>
            <scheme val="minor"/>
          </rPr>
          <t>Objekter som inngår i en naturhistorisk samling. I mange museer er flere objekter registrert på ett og samme magasinnummer. Det brukes da ofte en omregningsnøkkel som tilsvarer det gjennomsnittlige antall gjenstander i hvert magasinnummer for å estimere antallet gjenstander i samlingen.</t>
        </r>
      </text>
    </comment>
    <comment ref="F3" authorId="0" shapeId="0" xr:uid="{00000000-0006-0000-0200-000005000000}">
      <text>
        <r>
          <rPr>
            <sz val="11"/>
            <color theme="1"/>
            <rFont val="Calibri"/>
            <family val="2"/>
            <scheme val="minor"/>
          </rPr>
          <t>Med fotografier menes både originale negativer og positiver, eventuelt også av samme eksponering, som anses som en del av samlingen. 
Dere skal ikke telle med fotografier som dokumenterer samlingene og museumsdriften (sikkerhetskopier, formidlingskopier, gjenstandsfotografier, utstillingsdokumentasjon o.l.), med mindre de er ansett som del av samlingen. Fotografier som er del av privatarkiver som oppbevares på museet, regnes som del av det aktuelle privatarkivet og rapporteres til Arkivstatistikk for museer (Riksarkivaren).</t>
        </r>
      </text>
    </comment>
    <comment ref="G3" authorId="0" shapeId="0" xr:uid="{00000000-0006-0000-0200-000006000000}">
      <text>
        <r>
          <rPr>
            <sz val="11"/>
            <color theme="1"/>
            <rFont val="Calibri"/>
            <family val="2"/>
            <scheme val="minor"/>
          </rPr>
          <t>Fotografier som er skapt digitalt. Digitaliserte (skannede) analoge fotografier telles ikke her, men under Fotografier.</t>
        </r>
      </text>
    </comment>
    <comment ref="H3" authorId="0" shapeId="0" xr:uid="{00000000-0006-0000-0200-000007000000}">
      <text>
        <r>
          <rPr>
            <sz val="11"/>
            <color theme="1"/>
            <rFont val="Calibri"/>
            <family val="2"/>
            <scheme val="minor"/>
          </rPr>
          <t>Andre objekter i samlingen som er skapt digitalt, for eksempel KI-genererte objekter. Her spørres det ikke om dokumentasjon av analoge samlinger.</t>
        </r>
      </text>
    </comment>
    <comment ref="I3" authorId="0" shapeId="0" xr:uid="{00000000-0006-0000-0200-000008000000}">
      <text>
        <r>
          <rPr>
            <sz val="11"/>
            <color theme="1"/>
            <rFont val="Calibri"/>
            <family val="2"/>
            <scheme val="minor"/>
          </rPr>
          <t>Gjelder bygninger som er en del av museets permanente samlinger.</t>
        </r>
      </text>
    </comment>
    <comment ref="J3" authorId="0" shapeId="0" xr:uid="{00000000-0006-0000-0200-000009000000}">
      <text>
        <r>
          <rPr>
            <sz val="11"/>
            <color theme="1"/>
            <rFont val="Calibri"/>
            <family val="2"/>
            <scheme val="minor"/>
          </rPr>
          <t>Her menes anlegg av en viss størrelse. Eksempler på teknisk industrielle anlegg som forvaltes av museer: Fetsund Lenser, Kistefos Træsliberi, Næs jernverk, Salhus Tricotagefabrik, Neptun sildeoljefabrik og Rjukanbanen. 
Spørsmålet gjelder denne typen anlegg som museet har ansvar for å drive, dokumentere, bevare og formidle.</t>
        </r>
      </text>
    </comment>
    <comment ref="K3" authorId="0" shapeId="0" xr:uid="{00000000-0006-0000-0200-00000A000000}">
      <text>
        <r>
          <rPr>
            <sz val="11"/>
            <color theme="1"/>
            <rFont val="Calibri"/>
            <family val="2"/>
            <scheme val="minor"/>
          </rPr>
          <t>Eksempler på kulturlandskap som forvaltes av museer: Havrå og Lyngheiene på Lygra i Hordaland. Spørsmålet gjelder denne typen anlegg som museet har ansvar for å drive, dokumentere, bevare og formidle.</t>
        </r>
      </text>
    </comment>
    <comment ref="L3" authorId="0" shapeId="0" xr:uid="{00000000-0006-0000-0200-00000B000000}">
      <text>
        <r>
          <rPr>
            <sz val="11"/>
            <color theme="1"/>
            <rFont val="Calibri"/>
            <family val="2"/>
            <scheme val="minor"/>
          </rPr>
          <t>Omfatter hager og parkanlegg som museet har ansvar for å drive, dokumentere, bevare og formidle.</t>
        </r>
      </text>
    </comment>
    <comment ref="P3" authorId="0" shapeId="0" xr:uid="{00000000-0006-0000-0200-00000C000000}">
      <text>
        <r>
          <rPr>
            <sz val="11"/>
            <color theme="1"/>
            <rFont val="Calibri"/>
            <family val="2"/>
            <scheme val="minor"/>
          </rPr>
          <t>Vi definerer levende samlinger som planter, dyr og helhetlige kulturbiologiske systemer, som på grunn av sin historiske og genetiske bakgrunn er av kulturhistorisk interesse.</t>
        </r>
      </text>
    </comment>
    <comment ref="AS3" authorId="0" shapeId="0" xr:uid="{00000000-0006-0000-0200-00000D000000}">
      <text>
        <r>
          <rPr>
            <sz val="11"/>
            <color theme="1"/>
            <rFont val="Calibri"/>
            <family val="2"/>
            <scheme val="minor"/>
          </rPr>
          <t>I en normal driftssituasjon bør reell endringer i antall objekter i samlingen være lik reell tilvekst (forstått som antall aksesjonerte, minus antall deaksesjonerte objekter. Forklar avvik fra dette og kommenter eventuelle større aksesjoner eller deaksesjoner.</t>
        </r>
      </text>
    </comment>
    <comment ref="AT3" authorId="0" shapeId="0" xr:uid="{00000000-0006-0000-0200-00000E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U3" authorId="0" shapeId="0" xr:uid="{00000000-0006-0000-0200-00000F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V3" authorId="0" shapeId="0" xr:uid="{00000000-0006-0000-0200-000010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W3" authorId="0" shapeId="0" xr:uid="{00000000-0006-0000-0200-000011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X3" authorId="0" shapeId="0" xr:uid="{00000000-0006-0000-0200-000012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Y3" authorId="0" shapeId="0" xr:uid="{00000000-0006-0000-0200-000013000000}">
      <text>
        <r>
          <rPr>
            <sz val="11"/>
            <color theme="1"/>
            <rFont val="Calibri"/>
            <family val="2"/>
            <scheme val="minor"/>
          </rPr>
          <t>Her skal dere rapportere på antall objekter som er, eller har vært, på henholdsvis inn- og utlån i løpet av året, uavhengig av start- og sluttdato for låneperioden.</t>
        </r>
      </text>
    </comment>
    <comment ref="AZ3" authorId="0" shapeId="0" xr:uid="{00000000-0006-0000-0200-000014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A3" authorId="0" shapeId="0" xr:uid="{00000000-0006-0000-0200-000015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B3" authorId="0" shapeId="0" xr:uid="{00000000-0006-0000-0200-000016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C3" authorId="0" shapeId="0" xr:uid="{00000000-0006-0000-0200-000017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D3" authorId="0" shapeId="0" xr:uid="{00000000-0006-0000-0200-000018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E3" authorId="0" shapeId="0" xr:uid="{00000000-0006-0000-0200-000019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F3" authorId="0" shapeId="0" xr:uid="{00000000-0006-0000-0200-00001A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G3" authorId="0" shapeId="0" xr:uid="{00000000-0006-0000-0200-00001B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H3" authorId="0" shapeId="0" xr:uid="{00000000-0006-0000-0200-00001C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I3" authorId="0" shapeId="0" xr:uid="{00000000-0006-0000-0200-00001D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J3" authorId="0" shapeId="0" xr:uid="{00000000-0006-0000-0200-00001E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K3" authorId="0" shapeId="0" xr:uid="{00000000-0006-0000-0200-00001F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L3" authorId="0" shapeId="0" xr:uid="{00000000-0006-0000-0200-000020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M3" authorId="0" shapeId="0" xr:uid="{00000000-0006-0000-0200-000021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N3" authorId="0" shapeId="0" xr:uid="{00000000-0006-0000-0200-000022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O3" authorId="0" shapeId="0" xr:uid="{00000000-0006-0000-0200-000023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P3" authorId="0" shapeId="0" xr:uid="{00000000-0006-0000-0200-000024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Q3" authorId="0" shapeId="0" xr:uid="{00000000-0006-0000-0200-000025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R3" authorId="0" shapeId="0" xr:uid="{00000000-0006-0000-0200-000026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S3" authorId="0" shapeId="0" xr:uid="{00000000-0006-0000-0200-000027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T3" authorId="0" shapeId="0" xr:uid="{00000000-0006-0000-0200-000028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U3" authorId="0" shapeId="0" xr:uid="{00000000-0006-0000-0200-000029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V3" authorId="0" shapeId="0" xr:uid="{00000000-0006-0000-0200-00002A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W3" authorId="0" shapeId="0" xr:uid="{00000000-0006-0000-0200-00002B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X3" authorId="0" shapeId="0" xr:uid="{00000000-0006-0000-0200-00002C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Y3" authorId="0" shapeId="0" xr:uid="{00000000-0006-0000-0200-00002D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BZ3" authorId="0" shapeId="0" xr:uid="{00000000-0006-0000-0200-00002E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A3" authorId="0" shapeId="0" xr:uid="{00000000-0006-0000-0200-00002F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B3" authorId="0" shapeId="0" xr:uid="{00000000-0006-0000-0200-000030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C3" authorId="0" shapeId="0" xr:uid="{00000000-0006-0000-0200-000031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D3" authorId="0" shapeId="0" xr:uid="{00000000-0006-0000-0200-000032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E3" authorId="0" shapeId="0" xr:uid="{00000000-0006-0000-0200-000033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F3" authorId="0" shapeId="0" xr:uid="{00000000-0006-0000-0200-000034000000}">
      <text>
        <r>
          <rPr>
            <sz val="11"/>
            <color theme="1"/>
            <rFont val="Calibri"/>
            <family val="2"/>
            <scheme val="minor"/>
          </rPr>
          <t>Tilfredsstillende registrert
Oppgi antall objekter i de permanente samlingene som er elektronisk registrert, med tilstrekkelig informasjon slik at museet kan forvalte, formidle og forske i samsvar med formål, strategier og planer. Definisjonen på hva som er tilfredsstillende registrert varierer med typer gjenstander, bygninger og anlegg. I tillegg avhenger det av museets egne prioriteringer i samlingene og ulike behov for informasjon om forskjellige deler av samlingene.
Digitalisert
Oppgi antall gjenstander, fotografier, farkoster, bygninger og anlegg som er digitalisert, det være seg i form av et digitalt foto, en film, et lydklipp e.l. Tekstlig metadata regnes i denne sammenhengen ikke som digital representasjon. For bygninger og større anlegg, bør det foreligge digitale representasjoner som dokumenterer hele bygningen / anlegget.
Det er ingen forutsetning at de digitaliserte objektene også skal være elektronisk registrert. Antallet digitaliserte objekter kan med andre ord overstige antallet registrerte objekter. 
Tilgjengeliggjort
Antall gjenstander, fotografier, bygninger og anlegg tilgjengeliggjort på Internett med metadata og digital representasjon (jf. beskrivelse av Digitalisert over).</t>
        </r>
      </text>
    </comment>
    <comment ref="CH3" authorId="0" shapeId="0" xr:uid="{00000000-0006-0000-0200-000035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I3" authorId="0" shapeId="0" xr:uid="{00000000-0006-0000-0200-000036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J3" authorId="0" shapeId="0" xr:uid="{00000000-0006-0000-0200-000037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K3" authorId="0" shapeId="0" xr:uid="{00000000-0006-0000-0200-000038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M3" authorId="0" shapeId="0" xr:uid="{00000000-0006-0000-0200-000039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N3" authorId="0" shapeId="0" xr:uid="{00000000-0006-0000-0200-00003A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O3" authorId="0" shapeId="0" xr:uid="{00000000-0006-0000-0200-00003B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P3" authorId="0" shapeId="0" xr:uid="{00000000-0006-0000-0200-00003C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R3" authorId="0" shapeId="0" xr:uid="{00000000-0006-0000-0200-00003D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S3" authorId="0" shapeId="0" xr:uid="{00000000-0006-0000-0200-00003E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T3" authorId="0" shapeId="0" xr:uid="{00000000-0006-0000-0200-00003F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U3" authorId="0" shapeId="0" xr:uid="{00000000-0006-0000-0200-000040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W3" authorId="0" shapeId="0" xr:uid="{00000000-0006-0000-0200-000041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X3" authorId="0" shapeId="0" xr:uid="{00000000-0006-0000-0200-000042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Y3" authorId="0" shapeId="0" xr:uid="{00000000-0006-0000-0200-000043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CZ3" authorId="0" shapeId="0" xr:uid="{00000000-0006-0000-0200-000044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B3" authorId="0" shapeId="0" xr:uid="{00000000-0006-0000-0200-000045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C3" authorId="0" shapeId="0" xr:uid="{00000000-0006-0000-0200-000046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D3" authorId="0" shapeId="0" xr:uid="{00000000-0006-0000-0200-000047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E3" authorId="0" shapeId="0" xr:uid="{00000000-0006-0000-0200-000048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G3" authorId="0" shapeId="0" xr:uid="{00000000-0006-0000-0200-000049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H3" authorId="0" shapeId="0" xr:uid="{00000000-0006-0000-0200-00004A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I3" authorId="0" shapeId="0" xr:uid="{00000000-0006-0000-0200-00004B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J3" authorId="0" shapeId="0" xr:uid="{00000000-0006-0000-0200-00004C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L3" authorId="0" shapeId="0" xr:uid="{00000000-0006-0000-0200-00004D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M3" authorId="0" shapeId="0" xr:uid="{00000000-0006-0000-0200-00004E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N3" authorId="0" shapeId="0" xr:uid="{00000000-0006-0000-0200-00004F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O3" authorId="0" shapeId="0" xr:uid="{00000000-0006-0000-0200-000050000000}">
      <text>
        <r>
          <rPr>
            <sz val="11"/>
            <color theme="1"/>
            <rFont val="Calibri"/>
            <family val="2"/>
            <scheme val="minor"/>
          </rPr>
          <t>Oppgi hvor mange prosent av avdelingens objekter i denne kategorien som oppbevares under slike forhold. De fire prosentene kan til sammen ikke bli mer enn 100. Arket vekter prosentene med avdelingens antall objekter (fra Omfang) når det regner ut tallet for hele museet – så husk å fylle inn antallet også.</t>
        </r>
      </text>
    </comment>
    <comment ref="DR3" authorId="0" shapeId="0" xr:uid="{00000000-0006-0000-0200-000051000000}">
      <text>
        <r>
          <rPr>
            <sz val="11"/>
            <color theme="1"/>
            <rFont val="Calibri"/>
            <family val="2"/>
            <scheme val="minor"/>
          </rPr>
          <t>Ingen symptomer</t>
        </r>
      </text>
    </comment>
    <comment ref="DS3" authorId="0" shapeId="0" xr:uid="{00000000-0006-0000-0200-000052000000}">
      <text>
        <r>
          <rPr>
            <sz val="11"/>
            <color theme="1"/>
            <rFont val="Calibri"/>
            <family val="2"/>
            <scheme val="minor"/>
          </rPr>
          <t>Svake symptomer, for eksempel nedslitt maling eller mosedannelse på takstein</t>
        </r>
      </text>
    </comment>
    <comment ref="DT3" authorId="0" shapeId="0" xr:uid="{00000000-0006-0000-0200-000053000000}">
      <text>
        <r>
          <rPr>
            <sz val="11"/>
            <color theme="1"/>
            <rFont val="Calibri"/>
            <family val="2"/>
            <scheme val="minor"/>
          </rPr>
          <t>Vesentlige symptomer, for eksempel lokale råteskader i panelbord som krever utbedring/utskifting</t>
        </r>
      </text>
    </comment>
    <comment ref="DU3" authorId="0" shapeId="0" xr:uid="{00000000-0006-0000-0200-000054000000}">
      <text>
        <r>
          <rPr>
            <sz val="11"/>
            <color theme="1"/>
            <rFont val="Calibri"/>
            <family val="2"/>
            <scheme val="minor"/>
          </rPr>
          <t>Kraftige/alvorlige symptomer, for eksempel taklekkasjer med påfølgende fuktskader og risiko for sopp. TG 3 omfatter også kollaps i konstruksjoner og total funksjonssvikt</t>
        </r>
      </text>
    </comment>
    <comment ref="DV3" authorId="0" shapeId="0" xr:uid="{00000000-0006-0000-0200-000055000000}">
      <text>
        <r>
          <rPr>
            <sz val="11"/>
            <color theme="1"/>
            <rFont val="Calibri"/>
            <family val="2"/>
            <scheme val="minor"/>
          </rPr>
          <t>Bruk dersom tilstand er ukjent, dersom tilstandsvurderingen er over 10 år gammel eller dersom bygningen er demontert og lagret.</t>
        </r>
      </text>
    </comment>
    <comment ref="DX3" authorId="0" shapeId="0" xr:uid="{00000000-0006-0000-0200-000056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DY3" authorId="0" shapeId="0" xr:uid="{00000000-0006-0000-0200-000057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DZ3" authorId="0" shapeId="0" xr:uid="{00000000-0006-0000-0200-000058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A3" authorId="0" shapeId="0" xr:uid="{00000000-0006-0000-0200-000059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B3" authorId="0" shapeId="0" xr:uid="{00000000-0006-0000-0200-00005A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C3" authorId="0" shapeId="0" xr:uid="{00000000-0006-0000-0200-00005B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D3" authorId="0" shapeId="0" xr:uid="{00000000-0006-0000-0200-00005C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E3" authorId="0" shapeId="0" xr:uid="{00000000-0006-0000-0200-00005D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F3" authorId="0" shapeId="0" xr:uid="{00000000-0006-0000-0200-00005E000000}">
      <text>
        <r>
          <rPr>
            <sz val="11"/>
            <color theme="1"/>
            <rFont val="Calibri"/>
            <family val="2"/>
            <scheme val="minor"/>
          </rPr>
          <t>Med kunstnere representert menes antall ulike personer som er representert i museets samlinger. For eksempel vil en kunstner som institusjonen har kjøpt inn fem kunstverk av, telle som en person.  
Gruppering av en kunstner i kjønnskategorien annet skal kun gjøres på bakgrunn av tilstrekkelig dokumentasjon av kunstnerens selvindentifikasjon.</t>
        </r>
      </text>
    </comment>
    <comment ref="EG3" authorId="0" shapeId="0" xr:uid="{00000000-0006-0000-0200-00005F000000}">
      <text>
        <r>
          <rPr>
            <sz val="11"/>
            <color theme="1"/>
            <rFont val="Calibri"/>
            <family val="2"/>
            <scheme val="minor"/>
          </rPr>
          <t>Vandreutstillinger er utstillinger laget for å kunne transporteres og vises på flere steder. Her skal dere rapportere på antall vandreutstillinger som var i drift i løpet av rapporteringsåret.</t>
        </r>
      </text>
    </comment>
    <comment ref="EI3" authorId="0" shapeId="0" xr:uid="{00000000-0006-0000-0200-000060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EJ3" authorId="0" shapeId="0" xr:uid="{00000000-0006-0000-0200-000061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EK3" authorId="0" shapeId="0" xr:uid="{00000000-0006-0000-0200-000062000000}">
      <text>
        <r>
          <rPr>
            <sz val="11"/>
            <color theme="1"/>
            <rFont val="Calibri"/>
            <family val="2"/>
            <scheme val="minor"/>
          </rPr>
          <t>Her skal dere rapportere på deltagelser i formaliserte FoU-prosjekter. Et prosjekt skal kun rapporteres om en gang, dere må derfor selv ta stilling til om prosjektene primært er lokale/regionale, nasjonale eller internasjonale.
Forsknings- og utviklingsarbeid defineres av SSB som «kreativ virksomhet som utføres systematisk for å oppnå økt kunnskap, herunder kunnskap om mennesket, kultur og samfunn. FoU omfatter også nye anvendelser av tilgjengelig kunnskap». 
Formalisert i denne sammenhengen betyr en skriftliggjort avtale.</t>
        </r>
      </text>
    </comment>
    <comment ref="EL3" authorId="0" shapeId="0" xr:uid="{00000000-0006-0000-0200-000063000000}">
      <text>
        <r>
          <rPr>
            <sz val="11"/>
            <color theme="1"/>
            <rFont val="Calibri"/>
            <family val="2"/>
            <scheme val="minor"/>
          </rPr>
          <t>Eksempelvis antall deltagere på kursserier eller workshoper rettet mot ikke-profesjonelle deltagere</t>
        </r>
      </text>
    </comment>
    <comment ref="EM3" authorId="0" shapeId="0" xr:uid="{00000000-0006-0000-0200-000064000000}">
      <text>
        <r>
          <rPr>
            <sz val="11"/>
            <color theme="1"/>
            <rFont val="Calibri"/>
            <family val="2"/>
            <scheme val="minor"/>
          </rPr>
          <t>Eksempelvis lærlinger eller praktikanter innenfor en spesifikk håndverkstradisjon</t>
        </r>
      </text>
    </comment>
    <comment ref="EN3" authorId="0" shapeId="0" xr:uid="{00000000-0006-0000-0200-000065000000}">
      <text>
        <r>
          <rPr>
            <sz val="11"/>
            <color theme="1"/>
            <rFont val="Calibri"/>
            <family val="2"/>
            <scheme val="minor"/>
          </rPr>
          <t>Utdyp for eksempel hvordan dere har jobbet med dokumentasjon, videreføring av tradisjonskunnskap, rådgivning og samhandling med aktører. Vis gjerne til konkrete effekter og resultater av arbeidet.</t>
        </r>
      </text>
    </comment>
    <comment ref="EQ3" authorId="0" shapeId="0" xr:uid="{00000000-0006-0000-0200-000066000000}">
      <text>
        <r>
          <rPr>
            <sz val="11"/>
            <color theme="1"/>
            <rFont val="Calibri"/>
            <family val="2"/>
            <scheme val="minor"/>
          </rPr>
          <t>Museet har helt eller delvis juridisk eierskap til bygningen.
Her skal dere rapportere om driftsbygningene som museet eier, leier eller har forvaltningsansvar for. Det skal også rapporteres om når museet bare eier, leier eller har forvaltningsansvar for deler av et bygg. 
Driftsbygninger kan eksempelvis være bygg brukt til administrasjon, formidling, magasin og lignende, men ikke bygninger som inngår i museets samlinger.</t>
        </r>
      </text>
    </comment>
    <comment ref="ER3" authorId="0" shapeId="0" xr:uid="{00000000-0006-0000-0200-000067000000}">
      <text>
        <r>
          <rPr>
            <sz val="11"/>
            <color theme="1"/>
            <rFont val="Calibri"/>
            <family val="2"/>
            <scheme val="minor"/>
          </rPr>
          <t>Museet disponerer bygningen gjennom en leieavtale og betaler for bruken.
Her skal dere rapportere om driftsbygningene som museet eier, leier eller har forvaltningsansvar for. Det skal også rapporteres om når museet bare eier, leier eller har forvaltningsansvar for deler av et bygg. 
Driftsbygninger kan eksempelvis være bygg brukt til administrasjon, formidling, magasin og lignende, men ikke bygninger som inngår i museets samlinger.</t>
        </r>
      </text>
    </comment>
    <comment ref="ES3" authorId="0" shapeId="0" xr:uid="{00000000-0006-0000-0200-000068000000}">
      <text>
        <r>
          <rPr>
            <sz val="11"/>
            <color theme="1"/>
            <rFont val="Calibri"/>
            <family val="2"/>
            <scheme val="minor"/>
          </rPr>
          <t>Museet disponerer bygningen og har ansvar for forvaltning og bruk av bygget, uten juridisk råderett og uten å betale leie for bruken.
Her skal dere rapportere om driftsbygningene som museet eier, leier eller har forvaltningsansvar for. Det skal også rapporteres om når museet bare eier, leier eller har forvaltningsansvar for deler av et bygg. 
Driftsbygninger kan eksempelvis være bygg brukt til administrasjon, formidling, magasin og lignende, men ikke bygninger som inngår i museets samlinger.</t>
        </r>
      </text>
    </comment>
    <comment ref="ET3" authorId="0" shapeId="0" xr:uid="{00000000-0006-0000-0200-000069000000}">
      <text>
        <r>
          <rPr>
            <sz val="11"/>
            <color theme="1"/>
            <rFont val="Calibri"/>
            <family val="2"/>
            <scheme val="minor"/>
          </rPr>
          <t>Museet har helt eller delvis juridisk eierskap til bygningen.</t>
        </r>
      </text>
    </comment>
    <comment ref="EU3" authorId="0" shapeId="0" xr:uid="{00000000-0006-0000-0200-00006A000000}">
      <text>
        <r>
          <rPr>
            <sz val="11"/>
            <color theme="1"/>
            <rFont val="Calibri"/>
            <family val="2"/>
            <scheme val="minor"/>
          </rPr>
          <t>Museet disponerer bygningen gjennom en leieavtale og betaler for bruken.</t>
        </r>
      </text>
    </comment>
    <comment ref="EV3" authorId="0" shapeId="0" xr:uid="{00000000-0006-0000-0200-00006B000000}">
      <text>
        <r>
          <rPr>
            <sz val="11"/>
            <color theme="1"/>
            <rFont val="Calibri"/>
            <family val="2"/>
            <scheme val="minor"/>
          </rPr>
          <t>Museet disponerer bygningen og har ansvar for forvaltning og bruk av bygget, uten juridisk råderett og uten å betale leie for bruken.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Kulturdirektoratet</author>
  </authors>
  <commentList>
    <comment ref="B11" authorId="0" shapeId="0" xr:uid="{00000000-0006-0000-0400-000001000000}">
      <text>
        <r>
          <rPr>
            <sz val="11"/>
            <color theme="1"/>
            <rFont val="Calibri"/>
            <family val="2"/>
            <scheme val="minor"/>
          </rPr>
          <t>Kryss av for alle relevante</t>
        </r>
      </text>
    </comment>
    <comment ref="B34" authorId="0" shapeId="0" xr:uid="{00000000-0006-0000-0400-000002000000}">
      <text>
        <r>
          <rPr>
            <sz val="11"/>
            <color theme="1"/>
            <rFont val="Calibri"/>
            <family val="2"/>
            <scheme val="minor"/>
          </rPr>
          <t>Her skal dere telle hvor mange dager arenaen var bemannet og åpent for et allment publikum. Hvis arenaen ikke var åpen for besøkende, oppgi 0 dager.</t>
        </r>
      </text>
    </comment>
    <comment ref="B38" authorId="0" shapeId="0" xr:uid="{00000000-0006-0000-0400-000003000000}">
      <text>
        <r>
          <rPr>
            <sz val="11"/>
            <color theme="1"/>
            <rFont val="Calibri"/>
            <family val="2"/>
            <scheme val="minor"/>
          </rPr>
          <t>Gjelder besøk i regi av skole.</t>
        </r>
      </text>
    </comment>
    <comment ref="B39" authorId="0" shapeId="0" xr:uid="{00000000-0006-0000-0400-000004000000}">
      <text>
        <r>
          <rPr>
            <sz val="11"/>
            <color theme="1"/>
            <rFont val="Calibri"/>
            <family val="2"/>
            <scheme val="minor"/>
          </rPr>
          <t>Gjelder besøk i regi av skole.</t>
        </r>
      </text>
    </comment>
    <comment ref="B45" authorId="0" shapeId="0" xr:uid="{00000000-0006-0000-0400-000005000000}">
      <text>
        <r>
          <rPr>
            <sz val="11"/>
            <color theme="1"/>
            <rFont val="Calibri"/>
            <family val="2"/>
            <scheme val="minor"/>
          </rPr>
          <t>Med besøk menes besøk av en person som fysisk oppsøker museet for å benytte seg av dets utstillinger og formidlingstjenester. 
- For friluftsmuseer skal dere telle med besøk av personer som oppsøker museets område i åpningstiden for å benytte seg av museets formidling på området. 
- For utstillinger i andre lokaler enn museets egne, skal dere telle med besøk av personer hvis primære formål er å aktivt oppsøke museets utstilling. 
- Deltakere i pedagogisk virksomhet skal også være inkludert i besøkstallene. 
Med besøk menes ikke : 
- Besøk av personer som oppholder seg i museets lokaler og friluftsområde i forbindelse med arrangementer som ikke er aktivt knyttet til museets formidling og virksomhet. 
- De som besøker museets stand på en messe. 
- Personer som kun passerer gjenstander/fotografier i et offentlig lokale uten å oppsøke utstillingen. 
- Digitale besøk (internettutstillinger og lignende).</t>
        </r>
      </text>
    </comment>
    <comment ref="B46" authorId="0" shapeId="0" xr:uid="{00000000-0006-0000-0400-000006000000}">
      <text>
        <r>
          <rPr>
            <sz val="11"/>
            <color theme="1"/>
            <rFont val="Calibri"/>
            <family val="2"/>
            <scheme val="minor"/>
          </rPr>
          <t>Dersom museet ikke skiller mellom barn og voksne ved telling, skal besøkstallet registreres som voksne.</t>
        </r>
      </text>
    </comment>
    <comment ref="B49" authorId="0" shapeId="0" xr:uid="{00000000-0006-0000-0400-000007000000}">
      <text>
        <r>
          <rPr>
            <sz val="11"/>
            <color theme="1"/>
            <rFont val="Calibri"/>
            <family val="2"/>
            <scheme val="minor"/>
          </rPr>
          <t>Med antall besøk med billett/inngangspenger (ikke gratis) menes antallet besøk rapportert i de andre feltene, som ikke var gratis. Tallet på besøk med billett kommer altså ikke i tillegg til tallet på besøk som er registrert i de andre feltene.</t>
        </r>
      </text>
    </comment>
    <comment ref="B50" authorId="0" shapeId="0" xr:uid="{00000000-0006-0000-0400-000008000000}">
      <text>
        <r>
          <rPr>
            <sz val="11"/>
            <color theme="1"/>
            <rFont val="Calibri"/>
            <family val="2"/>
            <scheme val="minor"/>
          </rPr>
          <t>Kryss av dersom arenaen er utendørs og registrerer antall personer som passerer gjennom området, for eksempel passeringer gjennom et hageanlegg eller en skulpturpark. Passeringer teller også med personer som ikke benytter seg av et museumsfaglig tilbud. Passeringene regnes derfor ikke som besøk på samme måte som ved andre museumsarenaer.</t>
        </r>
      </text>
    </comment>
    <comment ref="B56" authorId="0" shapeId="0" xr:uid="{00000000-0006-0000-0400-000009000000}">
      <text>
        <r>
          <rPr>
            <sz val="11"/>
            <color theme="1"/>
            <rFont val="Calibri"/>
            <family val="2"/>
            <scheme val="minor"/>
          </rPr>
          <t>Her regnes undervisning og pedagogiske opplegg som er mer enn museets vanlige omvisninger. Opplegg som museet driver utenfor museets anlegg, f.eks. besøk på skoler, skal telles med. 
Antall personer som deltar i ett av disse spesielle oppleggene skal telles en gang, selv om undervisningen strekker seg over flere timer. Hvis undervisningen varer i flere dager, telles hver dag for seg. Separate opplegg, f.eks. på forskjellige lokaliteter, telles hver for seg. Omvisning for egne klassetrinn regnes som pedagogiske tiltak. 
Deltakere i pedagogiske opplegg skal også være med i besøkstallene.</t>
        </r>
      </text>
    </comment>
    <comment ref="B60" authorId="0" shapeId="0" xr:uid="{00000000-0006-0000-0400-00000A000000}">
      <text>
        <r>
          <rPr>
            <sz val="11"/>
            <color theme="1"/>
            <rFont val="Calibri"/>
            <family val="2"/>
            <scheme val="minor"/>
          </rPr>
          <t>Museumsfaglige arrangementer er åpne møter, seminarer, kurs, konserter, skuespill eller annet med museumsfaglig innhold knyttet til museets samfunnsoppdrag. Andre arrangementer er aktiviteter som ikke er koblet til museets samfunnsoppdrag, for eksempel knyttet til utleie eller private arrangementer. Rettet særskilt mot barn og unge betyr at primærmålgruppen for arrangementet er barn og unge.</t>
        </r>
      </text>
    </comment>
  </commentList>
</comments>
</file>

<file path=xl/sharedStrings.xml><?xml version="1.0" encoding="utf-8"?>
<sst xmlns="http://schemas.openxmlformats.org/spreadsheetml/2006/main" count="723" uniqueCount="559">
  <si>
    <t>Hjelpeskjema for museer med flere avdelinger – museumsstatistikk for 2026</t>
  </si>
  <si>
    <t>Hva er dette?</t>
  </si>
  <si>
    <r>
      <t xml:space="preserve">Excelboka er laget av Kulturdirektoratet som en hjelp for museer med flere avdelinger. Den kan brukes til å samle inn tall fra de ulike delene av museet og få dem lagt sammen til tall for hele museet, som så legges inn i museumsstatistikken for 2026 i Altinn. Bruk hele eller deler av boka etter behov. Excelboka er bare et hjelpemiddel – </t>
    </r>
    <r>
      <rPr>
        <b/>
        <sz val="11"/>
        <color theme="1"/>
        <rFont val="Calibri"/>
        <family val="2"/>
        <scheme val="minor"/>
      </rPr>
      <t>det er skjemaet i Altinn som gjelder</t>
    </r>
    <r>
      <rPr>
        <sz val="11"/>
        <color theme="1"/>
        <rFont val="Calibri"/>
        <family val="2"/>
        <scheme val="minor"/>
      </rPr>
      <t>.</t>
    </r>
  </si>
  <si>
    <t>Arkene</t>
  </si>
  <si>
    <t>• Avdelinger: Her fyller hver avdeling inn sine tall, én rad per avdeling (inntil 30). Skriv avdelingens navn i kolonne A, og fyll ut resten av raden. Raden «HELE MUSEET» øverst summerer automatisk. Hold musepekeren over en kolonneoverskrift for å se hjelpeteksten fra skjemaet.</t>
  </si>
  <si>
    <t>• Publikasjoner: Antall forskningsresultater per avdeling, med samme kategorier som i skjemaet (og i Nasjonalt vitenarkiv). Rapporterer museet til NVA, trenger dere ikke fylle ut dette arket. Avdelingsnavnene hentes fra arket Avdelinger.</t>
  </si>
  <si>
    <t>• Museet totalt: Viser tallene for hele museet, side for side i samme rekkefølge som skjemaet. Herfra skriver dere av tallene i skjemaet. Grå felt regnes ut automatisk. Grønne felt gjelder hele museet og fylles ut direkte her (planverk, faste ansatte, årsverk, styret, besøk på hjemmesidene og NVA). Kolonnen til høyre viser merknader og kontroller – røde felt betyr at noe bør sjekkes. Arket viser dermed hele statistikken (arenaene og økonomien har egne faner), og kan også brukes til å forberede seg før skjemaet åpner.</t>
  </si>
  <si>
    <t>• Arena (mal): En kopi av arenaskjemaet i Altinn, til å forberede tallene for én arena. Lag en kopi av fanen for hver arena dere vil forberede (høyreklikk på fanen &gt; «Flytt eller kopier …» &gt; kryss av for «Lag en kopi»), og gi den arenaens navn. Fanene summeres ikke – tallene skrives inn i arenaskjemaet i Altinn, arena for arena.</t>
  </si>
  <si>
    <t>• Økonomi (hvis aktuelt): Gjelder bare museer som rapporterer økonomi i statistikken. Fyll ut beløpene for hele museet i hele tusen kroner. Andre kan hoppe over fanen.</t>
  </si>
  <si>
    <t>Det som ikke er med</t>
  </si>
  <si>
    <t>Tall per arena summeres ikke i denne boka. De fylles inn arena for arena direkte under «Statistikk på arenanivå» i skjemaet, og skjemaet summerer dem selv. Kontaktopplysninger og den avsluttende bekreftelsen fylles også bare inn i skjemaet.</t>
  </si>
  <si>
    <t>Nytt i statistikken for 2026</t>
  </si>
  <si>
    <t>• Farkoster (vann-, land- og luftgående) har ikke lenger egne rader. De skal telles med som kulturhistoriske gjenstander – i omfang, samlingsutvikling, dokumentasjon og bevaring.</t>
  </si>
  <si>
    <t>• «Digitalt fødte objekter» er delt i to rader: «Digitalt fødte fotografier» og «Andre digitalt fødte objekter».</t>
  </si>
  <si>
    <t>• Kolonnen «Aksesjonert iht. planer» under samlingsutvikling er fjernet.</t>
  </si>
  <si>
    <t>• Antall levende planter og dyr spørres ikke lenger om – bare om museet har levende samlinger.</t>
  </si>
  <si>
    <t>• Kolonnen «Plan publisert» under planverk er fjernet.</t>
  </si>
  <si>
    <t>• Nytt felt: antall besøk på museets hjemmesider.</t>
  </si>
  <si>
    <t>• Nytt for arenaene: avkrysning for utendørs arenaer som teller passeringer (fylles ut i skjemaet).</t>
  </si>
  <si>
    <t>Viktig å passe på</t>
  </si>
  <si>
    <t>• Dobbelttelling: En kunstner, et FoU-prosjekt eller en tradisjon skal bare telles én gang for hele museet. Avtal internt hvilken avdeling som fører dem.</t>
  </si>
  <si>
    <t>• Oppbevaringsforhold: Avdelingene oppgir prosent av egne objekter. Arket vekter prosentene med antallet objekter avdelingen har oppgitt under Omfang. Fyll derfor alltid inn antallet også. De fire prosentene kan til sammen ikke bli mer enn 100 (Excel stopper det, som skjemaet). Gult felt = antall objekter mangler for avdelingen.</t>
  </si>
  <si>
    <t>• Skjemaet godtar bare hele tall, unntatt årsverk. Prosentene for hele museet er rundet av – sjekk at summen ikke blir mer enn 100.</t>
  </si>
  <si>
    <t>• Tekstsvar fra avdelingene samles på arket Museet totalt. Bruk dem som utgangspunkt for én felles tekst for museet, og pass på lengdegrensene.</t>
  </si>
  <si>
    <t>• Arkene er beskyttet slik at formlene ikke slettes ved et uhell (uten passord: Se gjennom &gt; Opphev arkbeskyttelse). Bare hvite og grønne felt kan fylles ut.</t>
  </si>
  <si>
    <t>Spørsmål om bruk av excelskjemaet, feilmeldinger o.l. kan sendes på e-post til Bård Bie-Larsen (bard.bie-larsen@kulturdirektoratet.no).</t>
  </si>
  <si>
    <t>MUSEUMSSTATISTIKK FOR 2026 – TALL FOR HELE MUSEET</t>
  </si>
  <si>
    <t>Grå felt regnes ut automatisk fra arkene Avdelinger og Publikasjoner. Grønne felt gjelder hele museet og fylles ut direkte her. Rekkefølgen følger sidene i skjemaet. Tall per arena forberedes på fanen «Arena (mal)» (én kopi per arena) og fylles inn arena for arena i skjemaet, som summerer dem selv. Økonomi har egen fane.</t>
  </si>
  <si>
    <t>Antall avdelinger som har lagt inn informasjon:</t>
  </si>
  <si>
    <t>Side i skjemaet: Samlingene – Omfang</t>
  </si>
  <si>
    <t>Antall objekter i samlingene</t>
  </si>
  <si>
    <t>Antall per 31.12.2026</t>
  </si>
  <si>
    <t>Kunsthistoriske gjenstander</t>
  </si>
  <si>
    <t>Kulturhistoriske gjenstander</t>
  </si>
  <si>
    <t>NB: Fra 2026 skal alle farkoster (vann-, land- og luftgående) telles med her.</t>
  </si>
  <si>
    <t>Arkeologiske gjenstander</t>
  </si>
  <si>
    <t>Naturhistoriske gjenstander</t>
  </si>
  <si>
    <t>Fotografier</t>
  </si>
  <si>
    <t>Digitalt fødte fotografier</t>
  </si>
  <si>
    <t>Omdøpt fra «Digitalt fødte objekter» i 2026</t>
  </si>
  <si>
    <t>Andre digitalt fødte objekter</t>
  </si>
  <si>
    <t>Ny rad fra 2026</t>
  </si>
  <si>
    <t>Kulturhistoriske bygninger</t>
  </si>
  <si>
    <t>Teknisk industrielle anlegg</t>
  </si>
  <si>
    <t>Kulturlandskap</t>
  </si>
  <si>
    <t>Hageanlegg</t>
  </si>
  <si>
    <t>Totalt areal for bygninger og anlegg i samlingene</t>
  </si>
  <si>
    <t>Per 31.12.2026</t>
  </si>
  <si>
    <t>Total bygningsmasse (brutto areal m2)</t>
  </si>
  <si>
    <t>Kulturlandskap (dekar)</t>
  </si>
  <si>
    <t>Hageanlegg (dekar)</t>
  </si>
  <si>
    <t>Andre samlingsforhold</t>
  </si>
  <si>
    <t>Svar</t>
  </si>
  <si>
    <t>Har museet levende dyr eller planter i samlingene?</t>
  </si>
  <si>
    <t>Har museet arkivmateriale/kildesamlinger?</t>
  </si>
  <si>
    <t>Immateriell kulturarv</t>
  </si>
  <si>
    <t>Arbeider museet med immateriell kulturarv?</t>
  </si>
  <si>
    <t>Innenfor hvilke områder arbeider museet med immateriell kulturarv? (velg alle med «Ja» i skjemaet)</t>
  </si>
  <si>
    <t xml:space="preserve">   Kunnskap om naturen og universet</t>
  </si>
  <si>
    <t xml:space="preserve">   Mattradisjoner</t>
  </si>
  <si>
    <t xml:space="preserve">   Muntlige tradisjoner og uttrykk</t>
  </si>
  <si>
    <t xml:space="preserve">   Sosiale skikker, ritualer og festivaler</t>
  </si>
  <si>
    <t xml:space="preserve">   Språk</t>
  </si>
  <si>
    <t xml:space="preserve">   Tradisjonelt håndverk</t>
  </si>
  <si>
    <t xml:space="preserve">   Utøvende kunst</t>
  </si>
  <si>
    <t>Hvor mange navngitte tradisjoner/praksiser/ferdigheter jobber museet planmessig og strategisk med?</t>
  </si>
  <si>
    <t>Pass på at samme tradisjon ikke telles i flere avdelinger.</t>
  </si>
  <si>
    <t>Av disse, hvor mange tradisjoner/praksiser/ferdigheter dokumenterer museet?</t>
  </si>
  <si>
    <t>For hvor mange av tradisjonene/praksisene/ferdighetene er dokumentasjonen tilgjengelig på nett?</t>
  </si>
  <si>
    <t>Side i skjemaet: Samlingene – Samlingsutvikling</t>
  </si>
  <si>
    <t>Antall objekter tatt inn eller ut av samlingene i løpet av statistikkåret</t>
  </si>
  <si>
    <t>Aksesjonert</t>
  </si>
  <si>
    <t>Deaksesjonert</t>
  </si>
  <si>
    <t>Kolonnen «Aksesjonert iht. planer» er fjernet fra 2026.</t>
  </si>
  <si>
    <t>Tabellen «Oppsummering av innrapporterte samlingstall» regnes ut automatisk i skjemaet.</t>
  </si>
  <si>
    <t>Gi en forklaring dersom totaltallene i samlingene har endret seg vesentlig fra ett år til det neste, eller dersom det er stor differanse mellom endring i totalt antall samlingsobjekter og reell tilvekst</t>
  </si>
  <si>
    <t>Antall innlån og utlån av fysiske objekter</t>
  </si>
  <si>
    <t>Innlån</t>
  </si>
  <si>
    <t>Utlån</t>
  </si>
  <si>
    <t>Museer innenlands</t>
  </si>
  <si>
    <t>Andre institusjoner innenlands</t>
  </si>
  <si>
    <t>Museer utenlands</t>
  </si>
  <si>
    <t>Side i skjemaet: Samlingene – Dokumentasjon</t>
  </si>
  <si>
    <t>Dokumentasjon per 31.12.2026</t>
  </si>
  <si>
    <t>Tilfredsstillende registrert</t>
  </si>
  <si>
    <t>Digitalisert</t>
  </si>
  <si>
    <t>Tilgjengeliggjort</t>
  </si>
  <si>
    <t>Forklar eventuelle større endringer i antall tilfredsstillende registrerte, digitaliserte og publiserte objekter i forhold til året før</t>
  </si>
  <si>
    <t>Side i skjemaet: Samlingene – Bevaring</t>
  </si>
  <si>
    <t>Oppbevaringsforhold for samlingsobjekter i prosent</t>
  </si>
  <si>
    <t>Svært gode</t>
  </si>
  <si>
    <t>Tilfredsstillende</t>
  </si>
  <si>
    <t>Ikke tilfredsstillende</t>
  </si>
  <si>
    <t>Dårlige</t>
  </si>
  <si>
    <t>Vektet snitt av avdelingenes prosenter (vektet med antall objekter fra Omfang), rundet til hele prosent.</t>
  </si>
  <si>
    <t>Kommenter større endringer i rapporterte oppbevaringsforhold, særlig dersom det har skjedd en markant forverring</t>
  </si>
  <si>
    <t>Tilstandsgrad for kulturhistoriske bygninger</t>
  </si>
  <si>
    <t>Antall TG 0</t>
  </si>
  <si>
    <t>Antall TG 1</t>
  </si>
  <si>
    <t>Antall TG 2</t>
  </si>
  <si>
    <t>Antall TG 3</t>
  </si>
  <si>
    <t>Antall ukjent TG</t>
  </si>
  <si>
    <t>Totalt antall bygninger som museet har rapportert tilstandsgrad for</t>
  </si>
  <si>
    <t>Totalt antall bygninger i museets samling, som oppgitt på siden Omfang</t>
  </si>
  <si>
    <t>Kommentar ved større endringer i tilstandsgrad for kulturhistoriske bygninger fra året før, og særlig dersom tilstanden har forverret seg</t>
  </si>
  <si>
    <t>Side i skjemaet: Samlingene – Kjønnsrepresentasjon (kunstnere)</t>
  </si>
  <si>
    <t>Kjønnsrepresentasjon blant kunstnere representert i utstillinger og tilvekst til samlingene i løpet av året</t>
  </si>
  <si>
    <t>Kvinner</t>
  </si>
  <si>
    <t>Menn</t>
  </si>
  <si>
    <t>Annet</t>
  </si>
  <si>
    <t>En kunstner skal bare telles én gang. Pass på at samme kunstner ikke telles i flere avdelinger.</t>
  </si>
  <si>
    <t>I faste utstillinger</t>
  </si>
  <si>
    <t>I temporære utstillinger</t>
  </si>
  <si>
    <t>I innkjøp/gaver til samlingene</t>
  </si>
  <si>
    <t>Side i skjemaet: Kunnskapsutvikling</t>
  </si>
  <si>
    <t>Rapporterer virksomheten forskningsresultater til NVA (Nasjonalt vitenarkiv)?</t>
  </si>
  <si>
    <t>Forskningsresultater: Tidsskriftpublikasjoner</t>
  </si>
  <si>
    <t>Antall i løpet av 2026</t>
  </si>
  <si>
    <t xml:space="preserve">   Vitenskapelig artikkel</t>
  </si>
  <si>
    <t xml:space="preserve">   Vitenskapelig oversiktsartikkel</t>
  </si>
  <si>
    <t xml:space="preserve">   Kommentar</t>
  </si>
  <si>
    <t xml:space="preserve">   Bokanmeldelse</t>
  </si>
  <si>
    <t xml:space="preserve">   Leder</t>
  </si>
  <si>
    <t xml:space="preserve">   Korrigendum</t>
  </si>
  <si>
    <t xml:space="preserve">   Hefte i tidsskrift</t>
  </si>
  <si>
    <t xml:space="preserve">   Konferanseabstrakt</t>
  </si>
  <si>
    <t xml:space="preserve">   Kasuistikk</t>
  </si>
  <si>
    <t xml:space="preserve">   Studieprotokoll</t>
  </si>
  <si>
    <t xml:space="preserve">   Populærvitenskapelig artikkel</t>
  </si>
  <si>
    <t xml:space="preserve">   Fagartikkel</t>
  </si>
  <si>
    <t xml:space="preserve">   Totalt</t>
  </si>
  <si>
    <t>Forskningsresultater: Bokpublikasjoner</t>
  </si>
  <si>
    <t xml:space="preserve">   Vitenskapelig monografi</t>
  </si>
  <si>
    <t xml:space="preserve">   Faglig monografi</t>
  </si>
  <si>
    <t xml:space="preserve">   Populærvitenskapelig monografi</t>
  </si>
  <si>
    <t xml:space="preserve">   Lærebok, oppslagsverk</t>
  </si>
  <si>
    <t xml:space="preserve">   Utstillingskatalog</t>
  </si>
  <si>
    <t xml:space="preserve">   Antologi</t>
  </si>
  <si>
    <t>Forskningsresultater: Rapporter</t>
  </si>
  <si>
    <t xml:space="preserve">   Forskningsrapport</t>
  </si>
  <si>
    <t xml:space="preserve">   Policyrapport</t>
  </si>
  <si>
    <t xml:space="preserve">   Arbeidsnotat</t>
  </si>
  <si>
    <t xml:space="preserve">   Abstraktsamling</t>
  </si>
  <si>
    <t xml:space="preserve">   Konferanserapport</t>
  </si>
  <si>
    <t xml:space="preserve">   Annen rapport</t>
  </si>
  <si>
    <t>Forskningsresultater: Studentoppgaver eller avhandlinger</t>
  </si>
  <si>
    <t xml:space="preserve">   Bacheloroppgave</t>
  </si>
  <si>
    <t xml:space="preserve">   Masteroppgave</t>
  </si>
  <si>
    <t xml:space="preserve">   Doktoravhandling</t>
  </si>
  <si>
    <t xml:space="preserve">   Lisensiatavhandling</t>
  </si>
  <si>
    <t xml:space="preserve">   Annen studentoppgave</t>
  </si>
  <si>
    <t>Forskningsresultater: Del av bok eller rapport</t>
  </si>
  <si>
    <t xml:space="preserve">   Vitenskapelig kapittel</t>
  </si>
  <si>
    <t xml:space="preserve">   Faglig kapittel</t>
  </si>
  <si>
    <t xml:space="preserve">   Populærvitenskapelig kapittel</t>
  </si>
  <si>
    <t xml:space="preserve">   Kapittel i lærebok</t>
  </si>
  <si>
    <t xml:space="preserve">   Kapittel i oppslagsverk</t>
  </si>
  <si>
    <t xml:space="preserve">   Innledning i antologi</t>
  </si>
  <si>
    <t xml:space="preserve">   Kapittel i utstillingskatalog</t>
  </si>
  <si>
    <t xml:space="preserve">   Kapittel i rapport</t>
  </si>
  <si>
    <t>Forskningsresultater: Presentasjoner</t>
  </si>
  <si>
    <t xml:space="preserve">   Konferansebidrag</t>
  </si>
  <si>
    <t xml:space="preserve">   Konferanseposter</t>
  </si>
  <si>
    <t xml:space="preserve">   Foredrag</t>
  </si>
  <si>
    <t xml:space="preserve">   Annen presentasjon</t>
  </si>
  <si>
    <t>Forskningsresultater: Kunstneriske resultater</t>
  </si>
  <si>
    <t xml:space="preserve">   Musikk</t>
  </si>
  <si>
    <t xml:space="preserve">   Design</t>
  </si>
  <si>
    <t xml:space="preserve">   Arkitektur</t>
  </si>
  <si>
    <t xml:space="preserve">   Visuell kunst</t>
  </si>
  <si>
    <t xml:space="preserve">   Scenekunst</t>
  </si>
  <si>
    <t xml:space="preserve">   Film</t>
  </si>
  <si>
    <t xml:space="preserve">   Skrivekunst</t>
  </si>
  <si>
    <t>Forskningsresultater: Mediebidrag</t>
  </si>
  <si>
    <t xml:space="preserve">   Kronikk</t>
  </si>
  <si>
    <t xml:space="preserve">   Leserinnlegg</t>
  </si>
  <si>
    <t xml:space="preserve">   Intervju</t>
  </si>
  <si>
    <t xml:space="preserve">   Bloggpost</t>
  </si>
  <si>
    <t xml:space="preserve">   Podkast</t>
  </si>
  <si>
    <t xml:space="preserve">   Deltagelse i radio eller tv</t>
  </si>
  <si>
    <t>Forskningsresultater: Forskningsdata</t>
  </si>
  <si>
    <t xml:space="preserve">   Datahåndteringsplan</t>
  </si>
  <si>
    <t xml:space="preserve">   Datasett</t>
  </si>
  <si>
    <t>Forskningsresultater: Andre publikasjoner</t>
  </si>
  <si>
    <t xml:space="preserve">   Kart</t>
  </si>
  <si>
    <t>Totalt antall publikasjoner</t>
  </si>
  <si>
    <t>Vandreutstillinger</t>
  </si>
  <si>
    <t>I drift totalt 2026</t>
  </si>
  <si>
    <t>Av disse, nye av året</t>
  </si>
  <si>
    <t>Antall egenproduserte vandreutstillinger</t>
  </si>
  <si>
    <t>Deltagelser i formaliserte FoU-prosjekter</t>
  </si>
  <si>
    <t>2026</t>
  </si>
  <si>
    <t>Et prosjekt skal bare rapporteres én gang. Pass på at samme prosjekt ikke er ført i flere avdelinger.</t>
  </si>
  <si>
    <t>Lokale/regionale</t>
  </si>
  <si>
    <t>Nasjonale</t>
  </si>
  <si>
    <t>Internasjonale</t>
  </si>
  <si>
    <t>Totalt</t>
  </si>
  <si>
    <t>Regnes ut automatisk i skjemaet.</t>
  </si>
  <si>
    <t>Kunnskapsutvikling og videreføring av kunnskap innenfor immateriell kulturarv</t>
  </si>
  <si>
    <t>Antall</t>
  </si>
  <si>
    <t>Antall deltagere på kortere opplæringsløp</t>
  </si>
  <si>
    <t>Antall personer som fullførte praksis eller deler av formelt utdanningsløp ved museet</t>
  </si>
  <si>
    <t>Hvordan har museet jobbet med immateriell kulturarv i statistikkåret? (obligatorisk i skjemaet)</t>
  </si>
  <si>
    <t>Side i skjemaet: Administrasjon og organisasjon</t>
  </si>
  <si>
    <t>Planverk – har museet vedtatt plan for …</t>
  </si>
  <si>
    <t>Har plan for</t>
  </si>
  <si>
    <t>Gjelder hele museet – fyll ut her.</t>
  </si>
  <si>
    <t>Sikring av samlingene</t>
  </si>
  <si>
    <t>Beredskap</t>
  </si>
  <si>
    <t>Registrering og katalogisering av samlingene</t>
  </si>
  <si>
    <t>Bevaring av samlingene</t>
  </si>
  <si>
    <t>Samlingsutvikling</t>
  </si>
  <si>
    <t>Digitalisering av samlingene</t>
  </si>
  <si>
    <t>Restaurering, vedlikehold og utvikling av de kulturhistoriske bygningssamlingene</t>
  </si>
  <si>
    <t>Vises bare i skjemaet når museet har kulturhistoriske bygninger.</t>
  </si>
  <si>
    <t>Formidling</t>
  </si>
  <si>
    <t>Digital formidling og dialog</t>
  </si>
  <si>
    <t>Formidlingstiltak rettet særskilt mot barn og unge</t>
  </si>
  <si>
    <t>Forskning</t>
  </si>
  <si>
    <t>Arbeid med immateriell kulturarv</t>
  </si>
  <si>
    <t>Vises bare i skjemaet når museet arbeider med immateriell kulturarv.</t>
  </si>
  <si>
    <t>Ansatte</t>
  </si>
  <si>
    <t>Antall fast ansatte (personer per 31.12.2026)</t>
  </si>
  <si>
    <t>Antall årsverk etter ansettelsesforhold 2026</t>
  </si>
  <si>
    <t>Gjelder hele museet – fyll ut her. Desimaler er lov.</t>
  </si>
  <si>
    <t>Fast ansatte</t>
  </si>
  <si>
    <t>Midlertidig ansatte</t>
  </si>
  <si>
    <t>Engasjerte gjennom arbeidsmarkedstiltak</t>
  </si>
  <si>
    <t>Lærlinger</t>
  </si>
  <si>
    <t>Totalt 2026 (kvinner og menn)</t>
  </si>
  <si>
    <t>Antall årsverk etter stillingsinnhold 2026</t>
  </si>
  <si>
    <t>Daglig leder</t>
  </si>
  <si>
    <t>Kunst-, kultur- og naturfaglig</t>
  </si>
  <si>
    <t>Administrativt</t>
  </si>
  <si>
    <t>Driftsteknisk</t>
  </si>
  <si>
    <t>Frivillighet</t>
  </si>
  <si>
    <t>Antall frivillige årsverk</t>
  </si>
  <si>
    <t>Antall frivillige personer</t>
  </si>
  <si>
    <t>Kjønnssammensetning i styret per 31.12.2026</t>
  </si>
  <si>
    <t>Styreleder</t>
  </si>
  <si>
    <t>Styremedlemmer</t>
  </si>
  <si>
    <t>Varamedlemmer</t>
  </si>
  <si>
    <t>Side i skjemaet: Driftsbygninger</t>
  </si>
  <si>
    <t>Antall driftsbygninger</t>
  </si>
  <si>
    <t>I museets eie</t>
  </si>
  <si>
    <t>Som museet leier</t>
  </si>
  <si>
    <t>Som museet har forvaltningsansvar for</t>
  </si>
  <si>
    <t>Areal av driftsbygningene (brutto m2)</t>
  </si>
  <si>
    <t>Side i skjemaet: Besøk og formidling</t>
  </si>
  <si>
    <t>Besøkstallet for 2026 summeres automatisk i skjemaet fra det dere fyller inn under «Statistikk på arenanivå». Arenatallene kan forberedes på fanen «Arena (mal)» og fylles inn arena for arena i skjemaet.</t>
  </si>
  <si>
    <t>Besøk</t>
  </si>
  <si>
    <t>Forventet totalt besøkstall inneværende år (2027)</t>
  </si>
  <si>
    <t>Kommenter større endringer i innrapporterte besøkstall (inntil 1000 tegn i skjemaet)</t>
  </si>
  <si>
    <t>Besøk på nettsider</t>
  </si>
  <si>
    <t>Antall 2026</t>
  </si>
  <si>
    <t>Nytt felt fra 2026. Gjelder hele museet – fyll ut her.</t>
  </si>
  <si>
    <t>Antall besøk på museets hjemmesider</t>
  </si>
  <si>
    <t>Digital formidling: Gi en kort beskrivelse av hvordan dere har arbeidet med digital formidling, og eventuelt interessen blant publikum for dette tilbudet (obligatorisk i skjemaet) (inntil 1000 tegn i skjemaet)</t>
  </si>
  <si>
    <t>Avdeling</t>
  </si>
  <si>
    <t>Samlingene – Omfang</t>
  </si>
  <si>
    <t>Samlingene – Samlingsutvikling</t>
  </si>
  <si>
    <t>Samlingene – Dokumentasjon</t>
  </si>
  <si>
    <t>Samlingene – Bevaring</t>
  </si>
  <si>
    <t>Samlingene – Kjønnsrepresentasjon (kunstnere)</t>
  </si>
  <si>
    <t>Kunnskapsutvikling</t>
  </si>
  <si>
    <t>Administrasjon og organisasjon</t>
  </si>
  <si>
    <t>Driftsbygninger</t>
  </si>
  <si>
    <t>Besøk og formidling</t>
  </si>
  <si>
    <t>Antall objekter i samlingene per 31.12.2026</t>
  </si>
  <si>
    <t>Immateriell kulturarv – områder</t>
  </si>
  <si>
    <t>Antall objekter tatt inn eller ut av samlingene i løpet av året</t>
  </si>
  <si>
    <t>Kommentar</t>
  </si>
  <si>
    <t>Tilstandsgrad for kulturhistoriske bygninger per 31.12.2026</t>
  </si>
  <si>
    <t>Kunstnere representert i utstillinger og tilvekst</t>
  </si>
  <si>
    <t>Antall driftsbygninger 2026</t>
  </si>
  <si>
    <t>Areal av driftsbygningene 2026 (brutto m2)</t>
  </si>
  <si>
    <t>Digital formidling</t>
  </si>
  <si>
    <t>Skriv avdelingens navn i kolonne A, og fyll så ut tallene på samme rad. Bruk én rad per avdeling.</t>
  </si>
  <si>
    <t>Kulturhistoriske gjenstander (inkl. alle farkoster)</t>
  </si>
  <si>
    <t>Område: Kunnskap om naturen og universet</t>
  </si>
  <si>
    <t>Område: Mattradisjoner</t>
  </si>
  <si>
    <t>Område: Muntlige tradisjoner og uttrykk</t>
  </si>
  <si>
    <t>Område: Sosiale skikker, ritualer og festivaler</t>
  </si>
  <si>
    <t>Område: Språk</t>
  </si>
  <si>
    <t>Område: Tradisjonelt håndverk</t>
  </si>
  <si>
    <t>Område: Utøvende kunst</t>
  </si>
  <si>
    <t>Kunsthistoriske gjenstander – Aksesjonert</t>
  </si>
  <si>
    <t>Kunsthistoriske gjenstander – Deaksesjonert</t>
  </si>
  <si>
    <t>Kulturhistoriske gjenstander (inkl. alle farkoster) – Aksesjonert</t>
  </si>
  <si>
    <t>Kulturhistoriske gjenstander (inkl. alle farkoster) – Deaksesjonert</t>
  </si>
  <si>
    <t>Arkeologiske gjenstander – Aksesjonert</t>
  </si>
  <si>
    <t>Arkeologiske gjenstander – Deaksesjonert</t>
  </si>
  <si>
    <t>Naturhistoriske gjenstander – Aksesjonert</t>
  </si>
  <si>
    <t>Naturhistoriske gjenstander – Deaksesjonert</t>
  </si>
  <si>
    <t>Fotografier – Aksesjonert</t>
  </si>
  <si>
    <t>Fotografier – Deaksesjonert</t>
  </si>
  <si>
    <t>Digitalt fødte fotografier – Aksesjonert</t>
  </si>
  <si>
    <t>Digitalt fødte fotografier – Deaksesjonert</t>
  </si>
  <si>
    <t>Andre digitalt fødte objekter – Aksesjonert</t>
  </si>
  <si>
    <t>Andre digitalt fødte objekter – Deaksesjonert</t>
  </si>
  <si>
    <t>Kulturhistoriske bygninger – Aksesjonert</t>
  </si>
  <si>
    <t>Kulturhistoriske bygninger – Deaksesjonert</t>
  </si>
  <si>
    <t>Forklaring dersom totaltallene i samlingene har endret seg vesentlig, eller stor differanse mellom endring i totalt antall og reell tilvekst</t>
  </si>
  <si>
    <t>Museer innenlands – Innlån</t>
  </si>
  <si>
    <t>Museer innenlands – Utlån</t>
  </si>
  <si>
    <t>Andre institusjoner innenlands – Innlån</t>
  </si>
  <si>
    <t>Andre institusjoner innenlands – Utlån</t>
  </si>
  <si>
    <t>Museer utenlands – Innlån</t>
  </si>
  <si>
    <t>Museer utenlands – Utlån</t>
  </si>
  <si>
    <t>Kunsthistoriske gjenstander – Tilfredsstillende registrert</t>
  </si>
  <si>
    <t>Kunsthistoriske gjenstander – Digitalisert</t>
  </si>
  <si>
    <t>Kunsthistoriske gjenstander – Tilgjengeliggjort</t>
  </si>
  <si>
    <t>Kulturhistoriske gjenstander (inkl. alle farkoster) – Tilfredsstillende registrert</t>
  </si>
  <si>
    <t>Kulturhistoriske gjenstander (inkl. alle farkoster) – Digitalisert</t>
  </si>
  <si>
    <t>Kulturhistoriske gjenstander (inkl. alle farkoster) – Tilgjengeliggjort</t>
  </si>
  <si>
    <t>Arkeologiske gjenstander – Tilfredsstillende registrert</t>
  </si>
  <si>
    <t>Arkeologiske gjenstander – Digitalisert</t>
  </si>
  <si>
    <t>Arkeologiske gjenstander – Tilgjengeliggjort</t>
  </si>
  <si>
    <t>Naturhistoriske gjenstander – Tilfredsstillende registrert</t>
  </si>
  <si>
    <t>Naturhistoriske gjenstander – Digitalisert</t>
  </si>
  <si>
    <t>Naturhistoriske gjenstander – Tilgjengeliggjort</t>
  </si>
  <si>
    <t>Fotografier – Tilfredsstillende registrert</t>
  </si>
  <si>
    <t>Fotografier – Digitalisert</t>
  </si>
  <si>
    <t>Fotografier – Tilgjengeliggjort</t>
  </si>
  <si>
    <t>Digitalt fødte fotografier – Tilfredsstillende registrert</t>
  </si>
  <si>
    <t>Digitalt fødte fotografier – Digitalisert</t>
  </si>
  <si>
    <t>Digitalt fødte fotografier – Tilgjengeliggjort</t>
  </si>
  <si>
    <t>Andre digitalt fødte objekter – Tilfredsstillende registrert</t>
  </si>
  <si>
    <t>Andre digitalt fødte objekter – Digitalisert</t>
  </si>
  <si>
    <t>Andre digitalt fødte objekter – Tilgjengeliggjort</t>
  </si>
  <si>
    <t>Kulturhistoriske bygninger – Tilfredsstillende registrert</t>
  </si>
  <si>
    <t>Kulturhistoriske bygninger – Digitalisert</t>
  </si>
  <si>
    <t>Kulturhistoriske bygninger – Tilgjengeliggjort</t>
  </si>
  <si>
    <t>Teknisk industrielle anlegg – Tilfredsstillende registrert</t>
  </si>
  <si>
    <t>Teknisk industrielle anlegg – Digitalisert</t>
  </si>
  <si>
    <t>Teknisk industrielle anlegg – Tilgjengeliggjort</t>
  </si>
  <si>
    <t>Kulturlandskap – Tilfredsstillende registrert</t>
  </si>
  <si>
    <t>Kulturlandskap – Digitalisert</t>
  </si>
  <si>
    <t>Kulturlandskap – Tilgjengeliggjort</t>
  </si>
  <si>
    <t>Hageanlegg – Tilfredsstillende registrert</t>
  </si>
  <si>
    <t>Hageanlegg – Digitalisert</t>
  </si>
  <si>
    <t>Hageanlegg – Tilgjengeliggjort</t>
  </si>
  <si>
    <t>Kunsthistoriske gjenstander – Svært gode (%)</t>
  </si>
  <si>
    <t>Kunsthistoriske gjenstander – Tilfredsstillende (%)</t>
  </si>
  <si>
    <t>Kunsthistoriske gjenstander – Ikke tilfredsstillende (%)</t>
  </si>
  <si>
    <t>Kunsthistoriske gjenstander – Dårlige (%)</t>
  </si>
  <si>
    <t>Kunsthistoriske gjenstander – sum % (kontroll)</t>
  </si>
  <si>
    <t>Kulturhistoriske gjenstander (inkl. alle farkoster) – Svært gode (%)</t>
  </si>
  <si>
    <t>Kulturhistoriske gjenstander (inkl. alle farkoster) – Tilfredsstillende (%)</t>
  </si>
  <si>
    <t>Kulturhistoriske gjenstander (inkl. alle farkoster) – Ikke tilfredsstillende (%)</t>
  </si>
  <si>
    <t>Kulturhistoriske gjenstander (inkl. alle farkoster) – Dårlige (%)</t>
  </si>
  <si>
    <t>Kulturhistoriske gjenstander (inkl. alle farkoster) – sum % (kontroll)</t>
  </si>
  <si>
    <t>Arkeologiske gjenstander – Svært gode (%)</t>
  </si>
  <si>
    <t>Arkeologiske gjenstander – Tilfredsstillende (%)</t>
  </si>
  <si>
    <t>Arkeologiske gjenstander – Ikke tilfredsstillende (%)</t>
  </si>
  <si>
    <t>Arkeologiske gjenstander – Dårlige (%)</t>
  </si>
  <si>
    <t>Arkeologiske gjenstander – sum % (kontroll)</t>
  </si>
  <si>
    <t>Naturhistoriske gjenstander – Svært gode (%)</t>
  </si>
  <si>
    <t>Naturhistoriske gjenstander – Tilfredsstillende (%)</t>
  </si>
  <si>
    <t>Naturhistoriske gjenstander – Ikke tilfredsstillende (%)</t>
  </si>
  <si>
    <t>Naturhistoriske gjenstander – Dårlige (%)</t>
  </si>
  <si>
    <t>Naturhistoriske gjenstander – sum % (kontroll)</t>
  </si>
  <si>
    <t>Fotografier – Svært gode (%)</t>
  </si>
  <si>
    <t>Fotografier – Tilfredsstillende (%)</t>
  </si>
  <si>
    <t>Fotografier – Ikke tilfredsstillende (%)</t>
  </si>
  <si>
    <t>Fotografier – Dårlige (%)</t>
  </si>
  <si>
    <t>Fotografier – sum % (kontroll)</t>
  </si>
  <si>
    <t>Digitalt fødte fotografier – Svært gode (%)</t>
  </si>
  <si>
    <t>Digitalt fødte fotografier – Tilfredsstillende (%)</t>
  </si>
  <si>
    <t>Digitalt fødte fotografier – Ikke tilfredsstillende (%)</t>
  </si>
  <si>
    <t>Digitalt fødte fotografier – Dårlige (%)</t>
  </si>
  <si>
    <t>Digitalt fødte fotografier – sum % (kontroll)</t>
  </si>
  <si>
    <t>Andre digitalt fødte objekter – Svært gode (%)</t>
  </si>
  <si>
    <t>Andre digitalt fødte objekter – Tilfredsstillende (%)</t>
  </si>
  <si>
    <t>Andre digitalt fødte objekter – Ikke tilfredsstillende (%)</t>
  </si>
  <si>
    <t>Andre digitalt fødte objekter – Dårlige (%)</t>
  </si>
  <si>
    <t>Andre digitalt fødte objekter – sum % (kontroll)</t>
  </si>
  <si>
    <t>I faste utstillinger – Kvinner</t>
  </si>
  <si>
    <t>I faste utstillinger – Menn</t>
  </si>
  <si>
    <t>I faste utstillinger – Annet</t>
  </si>
  <si>
    <t>I temporære utstillinger – Kvinner</t>
  </si>
  <si>
    <t>I temporære utstillinger – Menn</t>
  </si>
  <si>
    <t>I temporære utstillinger – Annet</t>
  </si>
  <si>
    <t>I innkjøp/gaver til samlingene – Kvinner</t>
  </si>
  <si>
    <t>I innkjøp/gaver til samlingene – Menn</t>
  </si>
  <si>
    <t>I innkjøp/gaver til samlingene – Annet</t>
  </si>
  <si>
    <t>Antall egenproduserte vandreutstillinger – i drift totalt 2026</t>
  </si>
  <si>
    <t>Antall egenproduserte vandreutstillinger – av disse, antall nye av året</t>
  </si>
  <si>
    <t>Hvordan har museet jobbet med immateriell kulturarv i statistikkåret?</t>
  </si>
  <si>
    <t>Kommenter større endringer i innrapporterte besøkstall</t>
  </si>
  <si>
    <t>Gi en kort beskrivelse av hvordan dere har arbeidet med digital formidling, og eventuelt interessen blant publikum for dette tilbudet</t>
  </si>
  <si>
    <t>HELE MUSEET (summeres automatisk)</t>
  </si>
  <si>
    <t>Forskningsresultater i løpet av 2026</t>
  </si>
  <si>
    <t>HELE MUSEET</t>
  </si>
  <si>
    <t>Tidsskriftpublikasjoner</t>
  </si>
  <si>
    <t>Vitenskapelig artikkel</t>
  </si>
  <si>
    <t>Vitenskapelig oversiktsartikkel</t>
  </si>
  <si>
    <t>Bokanmeldelse</t>
  </si>
  <si>
    <t>Leder</t>
  </si>
  <si>
    <t>Korrigendum</t>
  </si>
  <si>
    <t>Hefte i tidsskrift</t>
  </si>
  <si>
    <t>Konferanseabstrakt</t>
  </si>
  <si>
    <t>Kasuistikk</t>
  </si>
  <si>
    <t>Studieprotokoll</t>
  </si>
  <si>
    <t>Populærvitenskapelig artikkel</t>
  </si>
  <si>
    <t>Fagartikkel</t>
  </si>
  <si>
    <t>Bokpublikasjoner</t>
  </si>
  <si>
    <t>Vitenskapelig monografi</t>
  </si>
  <si>
    <t>Faglig monografi</t>
  </si>
  <si>
    <t>Populærvitenskapelig monografi</t>
  </si>
  <si>
    <t>Lærebok, oppslagsverk</t>
  </si>
  <si>
    <t>Utstillingskatalog</t>
  </si>
  <si>
    <t>Antologi</t>
  </si>
  <si>
    <t>Rapporter</t>
  </si>
  <si>
    <t>Forskningsrapport</t>
  </si>
  <si>
    <t>Policyrapport</t>
  </si>
  <si>
    <t>Arbeidsnotat</t>
  </si>
  <si>
    <t>Abstraktsamling</t>
  </si>
  <si>
    <t>Konferanserapport</t>
  </si>
  <si>
    <t>Annen rapport</t>
  </si>
  <si>
    <t>Studentoppgaver eller avhandlinger</t>
  </si>
  <si>
    <t>Bacheloroppgave</t>
  </si>
  <si>
    <t>Masteroppgave</t>
  </si>
  <si>
    <t>Doktoravhandling</t>
  </si>
  <si>
    <t>Lisensiatavhandling</t>
  </si>
  <si>
    <t>Annen studentoppgave</t>
  </si>
  <si>
    <t>Del av bok eller rapport</t>
  </si>
  <si>
    <t>Vitenskapelig kapittel</t>
  </si>
  <si>
    <t>Faglig kapittel</t>
  </si>
  <si>
    <t>Populærvitenskapelig kapittel</t>
  </si>
  <si>
    <t>Kapittel i lærebok</t>
  </si>
  <si>
    <t>Kapittel i oppslagsverk</t>
  </si>
  <si>
    <t>Innledning i antologi</t>
  </si>
  <si>
    <t>Kapittel i utstillingskatalog</t>
  </si>
  <si>
    <t>Kapittel i rapport</t>
  </si>
  <si>
    <t>Presentasjoner</t>
  </si>
  <si>
    <t>Konferansebidrag</t>
  </si>
  <si>
    <t>Konferanseposter</t>
  </si>
  <si>
    <t>Foredrag</t>
  </si>
  <si>
    <t>Annen presentasjon</t>
  </si>
  <si>
    <t>Kunstneriske resultater</t>
  </si>
  <si>
    <t>Musikk</t>
  </si>
  <si>
    <t>Design</t>
  </si>
  <si>
    <t>Arkitektur</t>
  </si>
  <si>
    <t>Visuell kunst</t>
  </si>
  <si>
    <t>Scenekunst</t>
  </si>
  <si>
    <t>Film</t>
  </si>
  <si>
    <t>Skrivekunst</t>
  </si>
  <si>
    <t>Mediebidrag</t>
  </si>
  <si>
    <t>Kronikk</t>
  </si>
  <si>
    <t>Leserinnlegg</t>
  </si>
  <si>
    <t>Intervju</t>
  </si>
  <si>
    <t>Bloggpost</t>
  </si>
  <si>
    <t>Podkast</t>
  </si>
  <si>
    <t>Deltagelse i radio eller tv</t>
  </si>
  <si>
    <t>Forskningsdata</t>
  </si>
  <si>
    <t>Datahåndteringsplan</t>
  </si>
  <si>
    <t>Datasett</t>
  </si>
  <si>
    <t>Andre publikasjoner</t>
  </si>
  <si>
    <t>Kart</t>
  </si>
  <si>
    <t>ARENASKJEMA – STATISTIKK PÅ ARENANIVÅ 2026</t>
  </si>
  <si>
    <t>Denne fanen speiler arenaskjemaet under «Statistikk på arenanivå» i Altinn. Lag en kopi av fanen for hver arena dere vil forberede: høyreklikk på fanen nederst &gt; «Flytt eller kopier …» &gt; kryss av for «Lag en kopi» &gt; OK. Gi gjerne kopien arenaens navn (høyreklikk &gt; «Gi nytt navn»). Fyll ut de grønne feltene. Tallene skrives så inn i arenaskjemaet i Altinn, arena for arena – skjemaet summerer selv opp til tall for hele museet.</t>
  </si>
  <si>
    <t>Navn og adresse</t>
  </si>
  <si>
    <t>Arena ID</t>
  </si>
  <si>
    <t>Står ferdig utfylt i skjemaet – skriv den gjerne inn her for egen oversikt.</t>
  </si>
  <si>
    <t>Navn på formidlingsarenaen</t>
  </si>
  <si>
    <t>Står ferdig utfylt i skjemaet.</t>
  </si>
  <si>
    <t>Adresse</t>
  </si>
  <si>
    <t>Postnummer</t>
  </si>
  <si>
    <t>Poststed</t>
  </si>
  <si>
    <t>Formidling på arenaen</t>
  </si>
  <si>
    <t>Hva formidles på arenaen? Velg «Ja» for alle som passer (flere valg er mulig).</t>
  </si>
  <si>
    <t xml:space="preserve">   Kunst-, kunstindustri- og designhistorie</t>
  </si>
  <si>
    <t xml:space="preserve">   Kulturhistorie</t>
  </si>
  <si>
    <t xml:space="preserve">   Arkeologi</t>
  </si>
  <si>
    <t xml:space="preserve">   Naturhistorie</t>
  </si>
  <si>
    <t xml:space="preserve">   Arenaen er et teknisk-industrielt anlegg</t>
  </si>
  <si>
    <t xml:space="preserve">   Arenaen er en farkost</t>
  </si>
  <si>
    <t xml:space="preserve">   Friluftsmuseum</t>
  </si>
  <si>
    <t xml:space="preserve">   Kulturlandskap</t>
  </si>
  <si>
    <t xml:space="preserve">   Hageanlegg</t>
  </si>
  <si>
    <t xml:space="preserve">   Kompetansesenter (fartøyvernssenter, bygningsvernssenter e.l.)</t>
  </si>
  <si>
    <t xml:space="preserve">   Litteraturmuseum</t>
  </si>
  <si>
    <t xml:space="preserve">   Personmuseum (kunstnerhjem, forfatterhjem e.l.)</t>
  </si>
  <si>
    <t xml:space="preserve">   Herregård</t>
  </si>
  <si>
    <t xml:space="preserve">   Bygdetun</t>
  </si>
  <si>
    <t xml:space="preserve">   Teknisk museum</t>
  </si>
  <si>
    <t xml:space="preserve">   Vitensenter</t>
  </si>
  <si>
    <t xml:space="preserve">   Åpent magasin/samling (gjenstander, arkiver e.l.)</t>
  </si>
  <si>
    <t xml:space="preserve">   Spesialisert museum (som tar opp enkelttemaer som fotomuseum og krigsmuseum)</t>
  </si>
  <si>
    <t xml:space="preserve">   Annet</t>
  </si>
  <si>
    <t>Åpningsdager</t>
  </si>
  <si>
    <t>Antall dager åpent</t>
  </si>
  <si>
    <t>Gratisordninger</t>
  </si>
  <si>
    <t>Ja/Nei</t>
  </si>
  <si>
    <t>Gratis adgang for alle hele året?</t>
  </si>
  <si>
    <t>Gratis adgang for grunnskoleelever hele året?</t>
  </si>
  <si>
    <t>Spørres bare om når det ikke er gratis adgang for alle (da regnes svaret som Ja).</t>
  </si>
  <si>
    <t>Gratis adgang for vgs. elever hele året?</t>
  </si>
  <si>
    <t>Billettpriser</t>
  </si>
  <si>
    <t>Kroner</t>
  </si>
  <si>
    <t>Pris på ordinær voksenbillett</t>
  </si>
  <si>
    <t>Fylles bare ut når det ikke er gratis adgang for alle.</t>
  </si>
  <si>
    <t>Pris på ordinær barnebillett</t>
  </si>
  <si>
    <t>Voksne</t>
  </si>
  <si>
    <t>Barn og unge</t>
  </si>
  <si>
    <t>Av totalt besøk, hvor mange var betalte (med billett / inngangspenger)</t>
  </si>
  <si>
    <t>Arenaen er utendørs og baserer tellinger på antall passeringer</t>
  </si>
  <si>
    <t>Ny avkrysning fra 2026. Velg «Ja» hvis det gjelder.</t>
  </si>
  <si>
    <t>Utstillinger</t>
  </si>
  <si>
    <t>Antall utstillinger</t>
  </si>
  <si>
    <t>Av disse, antall som var nye i 2026</t>
  </si>
  <si>
    <t>Pedagogisk virksomhet rettet mot barn og unge</t>
  </si>
  <si>
    <t>Antall deltagere i pedagogiske opplegg</t>
  </si>
  <si>
    <t>Av disse, antall deltagere i opplegg knyttet til DKS</t>
  </si>
  <si>
    <t>Arrangementer</t>
  </si>
  <si>
    <t>Museumsfaglige 2026</t>
  </si>
  <si>
    <t>Andre 2026</t>
  </si>
  <si>
    <t>Totalt antall 2026</t>
  </si>
  <si>
    <t>Antall arrangementer</t>
  </si>
  <si>
    <t>Av disse antall rettet særskilt mot barn og unge</t>
  </si>
  <si>
    <t>ØKONOMI – REGNSKAP 2026</t>
  </si>
  <si>
    <t>Gjelder bare museer som rapporterer økonomi i museumsstatistikken (siden «Økonomi» i skjemaet). Tallene gjelder hele museet og fylles ut direkte her, i hele tusen kroner. Andre kan hoppe over denne fanen.</t>
  </si>
  <si>
    <t>Egeninntekter</t>
  </si>
  <si>
    <t>Regnskap 2026</t>
  </si>
  <si>
    <t>Billettsalg</t>
  </si>
  <si>
    <t>Varer og tjenester</t>
  </si>
  <si>
    <t>Sponsorer</t>
  </si>
  <si>
    <t>Pengebidrag med avtalte motytelser.</t>
  </si>
  <si>
    <t>Gaver</t>
  </si>
  <si>
    <t>Pengebidrag uten avtalte motytelser. Omfatter også bidrag fra private fond og stiftelser.</t>
  </si>
  <si>
    <t>Andre egeninntekter</t>
  </si>
  <si>
    <t>Ordinært offentlig driftstilskudd</t>
  </si>
  <si>
    <t>Statlige tilskuddsgivere</t>
  </si>
  <si>
    <t>Fylkeskommuner</t>
  </si>
  <si>
    <t>Kommuner</t>
  </si>
  <si>
    <t>Offentlige engangstilskudd</t>
  </si>
  <si>
    <t>Driftskostnader</t>
  </si>
  <si>
    <t>Her skal dere for eksempel føre kostnader til oppdrags- og konsulentvirksomhet.</t>
  </si>
  <si>
    <t>Lønn</t>
  </si>
  <si>
    <t>Alle lønnsrelaterte kostnader med unntak av pensjonskostnader.</t>
  </si>
  <si>
    <t>Pensjon</t>
  </si>
  <si>
    <t>Avskrivninger</t>
  </si>
  <si>
    <t>Drift av lokaler</t>
  </si>
  <si>
    <t>Strøm, renhold, forsikring, avgifter m.m.</t>
  </si>
  <si>
    <t>Vedlikehold lokaler/bygg</t>
  </si>
  <si>
    <t>Gjelder både administrasjons- og driftsbygninger og kulturhistoriske bygninger.</t>
  </si>
  <si>
    <t>Husleie</t>
  </si>
  <si>
    <t>Andre driftskostnader</t>
  </si>
  <si>
    <t>Driftskostnader som ikke er mulig å plassere i de andre kategoriene, for eksempel kostnader til reise, prosjektkostnader, styrehonorar, møtekostnader, forskning, formidling, utstillinger, markedsføring, informasjon, drift av kontor eller administrative kostnader.</t>
  </si>
  <si>
    <t>Finansposter</t>
  </si>
  <si>
    <t>Finansinntekter</t>
  </si>
  <si>
    <t>Finanskostnader</t>
  </si>
  <si>
    <t>Eiendeler</t>
  </si>
  <si>
    <t>Anleggsmidler</t>
  </si>
  <si>
    <t>Omløpsmidler</t>
  </si>
  <si>
    <t>Egenkapital og gjeld</t>
  </si>
  <si>
    <t>Egenkapital</t>
  </si>
  <si>
    <t>Gjeld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</si>
</sst>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font>
      <sz val="11"/>
      <color theme="1"/>
      <name val="Calibri"/>
      <family val="2"/>
      <scheme val="minor"/>
    </font>
    <font>
      <b/>
      <sz val="11"/>
      <name val="Calibri"/>
    </font>
    <font>
      <i/>
      <sz val="11"/>
      <name val="Calibri"/>
    </font>
    <font>
      <b/>
      <sz val="12"/>
      <color rgb="FFFFFFFF"/>
      <name val="Calibri"/>
    </font>
    <font>
      <b/>
      <sz val="12"/>
      <name val="Calibri"/>
    </font>
    <font>
      <b/>
      <sz val="14"/>
      <name val="Calibri"/>
    </font>
    <font>
      <i/>
      <sz val="11"/>
      <color rgb="FF595959"/>
      <name val="Calibri"/>
    </font>
    <font>
      <sz val="11"/>
      <name val="Calibri"/>
    </font>
    <font>
      <b/>
      <sz val="11"/>
      <color rgb="FFFFFFFF"/>
      <name val="Calibri"/>
    </font>
    <font>
      <b/>
      <sz val="16"/>
      <name val="Calibri"/>
    </font>
    <font>
      <b/>
      <sz val="11"/>
      <color theme="1"/>
      <name val="Calibri"/>
      <family val="2"/>
      <scheme val="minor"/>
    </font>
  </fonts>
  <fills count="9">
    <fill>
      <patternFill patternType="none"/>
    </fill>
    <fill>
      <patternFill patternType="gray125"/>
    </fill>
    <fill>
      <patternFill patternType="solid">
        <fgColor rgb="FFF2F2F2"/>
        <bgColor rgb="FFF2F2F2"/>
      </patternFill>
    </fill>
    <fill>
      <patternFill patternType="solid">
        <fgColor rgb="FFD9D9D9"/>
        <bgColor rgb="FFD9D9D9"/>
      </patternFill>
    </fill>
    <fill>
      <patternFill patternType="solid">
        <fgColor rgb="FF1F4E79"/>
        <bgColor rgb="FF1F4E79"/>
      </patternFill>
    </fill>
    <fill>
      <patternFill patternType="solid">
        <fgColor rgb="FFDDEBF7"/>
        <bgColor rgb="FFDDEBF7"/>
      </patternFill>
    </fill>
    <fill>
      <patternFill patternType="solid">
        <fgColor rgb="FFFCE4D6"/>
        <bgColor rgb="FFFCE4D6"/>
      </patternFill>
    </fill>
    <fill>
      <patternFill patternType="solid">
        <fgColor rgb="FFE7E6E6"/>
        <bgColor rgb="FFE7E6E6"/>
      </patternFill>
    </fill>
    <fill>
      <patternFill patternType="solid">
        <fgColor rgb="FFE2EFDA"/>
        <bgColor rgb="FFE2EFDA"/>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64">
    <xf numFmtId="0" fontId="0" fillId="0" borderId="0" xfId="0"/>
    <xf numFmtId="0" fontId="9"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5" fillId="0" borderId="0" xfId="0" applyFont="1"/>
    <xf numFmtId="0" fontId="1" fillId="7" borderId="0" xfId="0" applyFont="1" applyFill="1"/>
    <xf numFmtId="0" fontId="3" fillId="4" borderId="0" xfId="0" applyFont="1" applyFill="1"/>
    <xf numFmtId="0" fontId="1" fillId="5" borderId="0" xfId="0" applyFont="1" applyFill="1" applyAlignment="1">
      <alignment vertical="top" wrapText="1"/>
    </xf>
    <xf numFmtId="0" fontId="1" fillId="5" borderId="0" xfId="0" applyFont="1" applyFill="1" applyAlignment="1">
      <alignment horizontal="center" vertical="center" wrapText="1"/>
    </xf>
    <xf numFmtId="0" fontId="0" fillId="5" borderId="0" xfId="0" applyFill="1"/>
    <xf numFmtId="0" fontId="0" fillId="0" borderId="1" xfId="0" applyBorder="1" applyAlignment="1">
      <alignment vertical="top" wrapText="1"/>
    </xf>
    <xf numFmtId="3" fontId="0" fillId="7" borderId="1" xfId="0" applyNumberFormat="1" applyFill="1" applyBorder="1" applyAlignment="1">
      <alignment horizontal="right"/>
    </xf>
    <xf numFmtId="0" fontId="6" fillId="0" borderId="0" xfId="0" applyFont="1" applyAlignment="1">
      <alignment vertical="top" wrapText="1"/>
    </xf>
    <xf numFmtId="0" fontId="0" fillId="7" borderId="1" xfId="0" applyFill="1" applyBorder="1" applyAlignment="1">
      <alignment horizontal="center"/>
    </xf>
    <xf numFmtId="0" fontId="2" fillId="5" borderId="0" xfId="0" applyFont="1" applyFill="1" applyAlignment="1">
      <alignment vertical="top" wrapText="1"/>
    </xf>
    <xf numFmtId="0" fontId="6" fillId="0" borderId="0" xfId="0" applyFont="1"/>
    <xf numFmtId="0" fontId="1" fillId="0" borderId="0" xfId="0" applyFont="1" applyAlignment="1">
      <alignment vertical="top" wrapText="1"/>
    </xf>
    <xf numFmtId="1" fontId="0" fillId="7" borderId="1" xfId="0" applyNumberFormat="1" applyFill="1" applyBorder="1" applyAlignment="1">
      <alignment horizontal="right"/>
    </xf>
    <xf numFmtId="0" fontId="0" fillId="8" borderId="1" xfId="0" applyFill="1" applyBorder="1" applyAlignment="1" applyProtection="1">
      <alignment horizontal="center"/>
      <protection locked="0"/>
    </xf>
    <xf numFmtId="3" fontId="0" fillId="8" borderId="1" xfId="0" applyNumberFormat="1" applyFill="1" applyBorder="1" applyAlignment="1" applyProtection="1">
      <alignment horizontal="right"/>
      <protection locked="0"/>
    </xf>
    <xf numFmtId="165" fontId="0" fillId="8" borderId="1" xfId="0" applyNumberFormat="1" applyFill="1" applyBorder="1" applyAlignment="1" applyProtection="1">
      <alignment horizontal="right"/>
      <protection locked="0"/>
    </xf>
    <xf numFmtId="165" fontId="0" fillId="7" borderId="1" xfId="0" applyNumberFormat="1" applyFill="1" applyBorder="1" applyAlignment="1">
      <alignment horizontal="right"/>
    </xf>
    <xf numFmtId="0" fontId="7" fillId="0" borderId="0" xfId="0" applyFont="1" applyAlignment="1">
      <alignment vertical="top" wrapText="1"/>
    </xf>
    <xf numFmtId="0" fontId="1" fillId="6" borderId="0" xfId="0" applyFont="1" applyFill="1" applyAlignment="1">
      <alignment vertical="top" wrapText="1"/>
    </xf>
    <xf numFmtId="0" fontId="2" fillId="2" borderId="0" xfId="0" applyFont="1" applyFill="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1" fillId="3" borderId="0" xfId="0" applyFont="1" applyFill="1" applyAlignment="1">
      <alignment vertical="top" wrapText="1"/>
    </xf>
    <xf numFmtId="3" fontId="1" fillId="3" borderId="1" xfId="0" applyNumberFormat="1" applyFont="1" applyFill="1" applyBorder="1" applyAlignment="1">
      <alignment vertical="top" wrapText="1"/>
    </xf>
    <xf numFmtId="0" fontId="1" fillId="3" borderId="1" xfId="0" applyFont="1" applyFill="1" applyBorder="1" applyAlignment="1">
      <alignment vertical="top" wrapText="1"/>
    </xf>
    <xf numFmtId="0" fontId="2" fillId="3" borderId="1" xfId="0" applyFont="1" applyFill="1" applyBorder="1" applyAlignment="1">
      <alignment vertical="top" wrapText="1"/>
    </xf>
    <xf numFmtId="164" fontId="1" fillId="3" borderId="1" xfId="0" applyNumberFormat="1" applyFont="1" applyFill="1" applyBorder="1" applyAlignment="1">
      <alignment vertical="top" wrapText="1"/>
    </xf>
    <xf numFmtId="165" fontId="1" fillId="3" borderId="1" xfId="0" applyNumberFormat="1" applyFont="1" applyFill="1" applyBorder="1" applyAlignment="1">
      <alignment vertical="top" wrapText="1"/>
    </xf>
    <xf numFmtId="0" fontId="0" fillId="0" borderId="1" xfId="0" applyBorder="1" applyProtection="1">
      <protection locked="0"/>
    </xf>
    <xf numFmtId="3" fontId="0" fillId="0" borderId="1" xfId="0" applyNumberFormat="1" applyBorder="1" applyProtection="1">
      <protection locked="0"/>
    </xf>
    <xf numFmtId="0" fontId="0" fillId="0" borderId="1" xfId="0" applyBorder="1" applyAlignment="1" applyProtection="1">
      <alignment vertical="top" wrapText="1"/>
      <protection locked="0"/>
    </xf>
    <xf numFmtId="1" fontId="0" fillId="0" borderId="1" xfId="0" applyNumberFormat="1" applyBorder="1" applyProtection="1">
      <protection locked="0"/>
    </xf>
    <xf numFmtId="1" fontId="0" fillId="7" borderId="1" xfId="0" applyNumberFormat="1" applyFill="1" applyBorder="1"/>
    <xf numFmtId="165" fontId="0" fillId="0" borderId="1" xfId="0" applyNumberFormat="1" applyBorder="1" applyProtection="1">
      <protection locked="0"/>
    </xf>
    <xf numFmtId="0" fontId="1" fillId="5" borderId="1" xfId="0" applyFont="1" applyFill="1" applyBorder="1" applyAlignment="1">
      <alignment vertical="top" wrapText="1"/>
    </xf>
    <xf numFmtId="0" fontId="1" fillId="5" borderId="1" xfId="0" applyFont="1" applyFill="1" applyBorder="1" applyAlignment="1">
      <alignment horizontal="center" vertical="center" wrapText="1"/>
    </xf>
    <xf numFmtId="0" fontId="0" fillId="0" borderId="1" xfId="0" applyBorder="1"/>
    <xf numFmtId="0" fontId="1" fillId="3" borderId="1" xfId="0" applyFont="1" applyFill="1" applyBorder="1"/>
    <xf numFmtId="0" fontId="1" fillId="0" borderId="0" xfId="0" applyFont="1"/>
    <xf numFmtId="0" fontId="1" fillId="3" borderId="0" xfId="0" applyFont="1" applyFill="1"/>
    <xf numFmtId="0" fontId="0" fillId="4" borderId="0" xfId="0" applyFill="1"/>
    <xf numFmtId="0" fontId="8" fillId="4" borderId="0" xfId="0" applyFont="1" applyFill="1" applyAlignment="1">
      <alignment horizontal="center" vertical="center" wrapText="1"/>
    </xf>
    <xf numFmtId="0" fontId="0" fillId="8" borderId="1" xfId="0" applyFill="1" applyBorder="1" applyProtection="1">
      <protection locked="0"/>
    </xf>
    <xf numFmtId="3" fontId="0" fillId="8" borderId="1" xfId="0" applyNumberFormat="1" applyFill="1" applyBorder="1" applyProtection="1">
      <protection locked="0"/>
    </xf>
    <xf numFmtId="3" fontId="1" fillId="7" borderId="1" xfId="0" applyNumberFormat="1" applyFont="1" applyFill="1" applyBorder="1"/>
    <xf numFmtId="0" fontId="1" fillId="5" borderId="0" xfId="0" applyFont="1" applyFill="1"/>
    <xf numFmtId="0" fontId="0" fillId="7" borderId="1" xfId="0"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4" borderId="0" xfId="0" applyFont="1" applyFill="1" applyAlignment="1">
      <alignment vertical="center"/>
    </xf>
    <xf numFmtId="0" fontId="1" fillId="6" borderId="0" xfId="0" applyFont="1" applyFill="1" applyAlignment="1">
      <alignment vertical="top" wrapText="1"/>
    </xf>
    <xf numFmtId="0" fontId="1" fillId="5" borderId="0" xfId="0" applyFont="1" applyFill="1" applyAlignment="1">
      <alignment vertical="top" wrapText="1"/>
    </xf>
    <xf numFmtId="0" fontId="1" fillId="2" borderId="0" xfId="0" applyFont="1" applyFill="1" applyAlignment="1">
      <alignment vertical="top" wrapText="1"/>
    </xf>
    <xf numFmtId="0" fontId="0" fillId="8" borderId="1" xfId="0" applyFill="1" applyBorder="1" applyAlignment="1" applyProtection="1">
      <alignment horizontal="left"/>
      <protection locked="0"/>
    </xf>
    <xf numFmtId="0" fontId="0" fillId="0" borderId="0" xfId="0" applyAlignment="1"/>
    <xf numFmtId="0" fontId="3" fillId="4" borderId="0" xfId="0" applyFont="1" applyFill="1" applyAlignment="1"/>
    <xf numFmtId="0" fontId="0" fillId="0" borderId="2" xfId="0" applyBorder="1" applyAlignment="1" applyProtection="1">
      <protection locked="0"/>
    </xf>
    <xf numFmtId="0" fontId="0" fillId="0" borderId="3" xfId="0" applyBorder="1" applyAlignment="1" applyProtection="1">
      <protection locked="0"/>
    </xf>
  </cellXfs>
  <cellStyles count="1">
    <cellStyle name="Normal" xfId="0" builtinId="0"/>
  </cellStyles>
  <dxfs count="30">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E7E6E6"/>
          <bgColor rgb="FFE7E6E6"/>
        </patternFill>
      </fill>
    </dxf>
    <dxf>
      <fill>
        <patternFill patternType="solid">
          <fgColor rgb="FFE7E6E6"/>
          <bgColor rgb="FFE7E6E6"/>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FF2CC"/>
          <bgColor rgb="FFFFF2CC"/>
        </patternFill>
      </fill>
    </dxf>
    <dxf>
      <fill>
        <patternFill patternType="solid">
          <fgColor rgb="FFF8CBAD"/>
          <bgColor rgb="FFF8CBAD"/>
        </patternFill>
      </fill>
    </dxf>
    <dxf>
      <fill>
        <patternFill patternType="solid">
          <fgColor rgb="FFF8CBAD"/>
          <bgColor rgb="FFF8CBAD"/>
        </patternFill>
      </fill>
    </dxf>
    <dxf>
      <fill>
        <patternFill patternType="solid">
          <fgColor rgb="FFE7E6E6"/>
          <bgColor rgb="FFE7E6E6"/>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
      <fill>
        <patternFill patternType="solid">
          <fgColor rgb="FFF8CBAD"/>
          <b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08080"/>
  </sheetPr>
  <dimension ref="B2:B33"/>
  <sheetViews>
    <sheetView showGridLines="0" tabSelected="1" workbookViewId="0">
      <selection activeCell="B6" sqref="B6"/>
    </sheetView>
  </sheetViews>
  <sheetFormatPr defaultColWidth="8.7109375" defaultRowHeight="14.45"/>
  <cols>
    <col min="1" max="1" width="3" customWidth="1"/>
    <col min="2" max="2" width="120" customWidth="1"/>
  </cols>
  <sheetData>
    <row r="2" spans="2:2" ht="21">
      <c r="B2" s="1" t="s">
        <v>0</v>
      </c>
    </row>
    <row r="3" spans="2:2">
      <c r="B3" s="2"/>
    </row>
    <row r="4" spans="2:2" ht="15.6">
      <c r="B4" s="3" t="s">
        <v>1</v>
      </c>
    </row>
    <row r="5" spans="2:2" ht="43.5">
      <c r="B5" s="2" t="s">
        <v>2</v>
      </c>
    </row>
    <row r="6" spans="2:2">
      <c r="B6" s="2"/>
    </row>
    <row r="7" spans="2:2" ht="15.6">
      <c r="B7" s="3" t="s">
        <v>3</v>
      </c>
    </row>
    <row r="8" spans="2:2" ht="29.1">
      <c r="B8" s="2" t="s">
        <v>4</v>
      </c>
    </row>
    <row r="9" spans="2:2" ht="29.1">
      <c r="B9" s="2" t="s">
        <v>5</v>
      </c>
    </row>
    <row r="10" spans="2:2" ht="57.95">
      <c r="B10" s="2" t="s">
        <v>6</v>
      </c>
    </row>
    <row r="11" spans="2:2" ht="43.5">
      <c r="B11" s="2" t="s">
        <v>7</v>
      </c>
    </row>
    <row r="12" spans="2:2" ht="29.1">
      <c r="B12" s="2" t="s">
        <v>8</v>
      </c>
    </row>
    <row r="13" spans="2:2">
      <c r="B13" s="2"/>
    </row>
    <row r="14" spans="2:2" ht="15.6">
      <c r="B14" s="3" t="s">
        <v>9</v>
      </c>
    </row>
    <row r="15" spans="2:2" ht="29.1">
      <c r="B15" s="2" t="s">
        <v>10</v>
      </c>
    </row>
    <row r="16" spans="2:2">
      <c r="B16" s="2"/>
    </row>
    <row r="17" spans="2:2" ht="15.6">
      <c r="B17" s="3" t="s">
        <v>11</v>
      </c>
    </row>
    <row r="18" spans="2:2" ht="29.1">
      <c r="B18" s="2" t="s">
        <v>12</v>
      </c>
    </row>
    <row r="19" spans="2:2">
      <c r="B19" s="2" t="s">
        <v>13</v>
      </c>
    </row>
    <row r="20" spans="2:2">
      <c r="B20" s="2" t="s">
        <v>14</v>
      </c>
    </row>
    <row r="21" spans="2:2">
      <c r="B21" s="2" t="s">
        <v>15</v>
      </c>
    </row>
    <row r="22" spans="2:2">
      <c r="B22" s="2" t="s">
        <v>16</v>
      </c>
    </row>
    <row r="23" spans="2:2">
      <c r="B23" s="2" t="s">
        <v>17</v>
      </c>
    </row>
    <row r="24" spans="2:2">
      <c r="B24" s="2" t="s">
        <v>18</v>
      </c>
    </row>
    <row r="25" spans="2:2">
      <c r="B25" s="2"/>
    </row>
    <row r="26" spans="2:2" ht="15.6">
      <c r="B26" s="3" t="s">
        <v>19</v>
      </c>
    </row>
    <row r="27" spans="2:2" ht="29.1">
      <c r="B27" s="2" t="s">
        <v>20</v>
      </c>
    </row>
    <row r="28" spans="2:2" ht="43.5">
      <c r="B28" s="2" t="s">
        <v>21</v>
      </c>
    </row>
    <row r="29" spans="2:2">
      <c r="B29" s="2" t="s">
        <v>22</v>
      </c>
    </row>
    <row r="30" spans="2:2" ht="29.1">
      <c r="B30" s="2" t="s">
        <v>23</v>
      </c>
    </row>
    <row r="31" spans="2:2" ht="29.1">
      <c r="B31" s="2" t="s">
        <v>24</v>
      </c>
    </row>
    <row r="32" spans="2:2">
      <c r="B32" s="2"/>
    </row>
    <row r="33" spans="2:2">
      <c r="B33" s="4" t="s">
        <v>25</v>
      </c>
    </row>
  </sheetData>
  <pageMargins left="0.75" right="0.75" top="1" bottom="1" header="0.5" footer="0.5"/>
  <pageSetup paperSize="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9"/>
  </sheetPr>
  <dimension ref="B1:G278"/>
  <sheetViews>
    <sheetView zoomScale="90" workbookViewId="0">
      <pane ySplit="1" topLeftCell="A2" activePane="bottomLeft" state="frozen"/>
      <selection pane="bottomLeft"/>
    </sheetView>
  </sheetViews>
  <sheetFormatPr defaultColWidth="8.7109375" defaultRowHeight="14.45"/>
  <cols>
    <col min="1" max="1" width="3" customWidth="1"/>
    <col min="2" max="2" width="58" customWidth="1"/>
    <col min="3" max="6" width="16" customWidth="1"/>
    <col min="7" max="7" width="52" customWidth="1"/>
  </cols>
  <sheetData>
    <row r="1" spans="2:7" ht="18.600000000000001">
      <c r="B1" s="5" t="s">
        <v>26</v>
      </c>
    </row>
    <row r="2" spans="2:7" ht="48" customHeight="1">
      <c r="B2" s="54" t="s">
        <v>27</v>
      </c>
      <c r="C2" s="60"/>
      <c r="D2" s="60"/>
      <c r="E2" s="60"/>
      <c r="F2" s="60"/>
      <c r="G2" s="60"/>
    </row>
    <row r="3" spans="2:7">
      <c r="B3" t="s">
        <v>28</v>
      </c>
      <c r="C3" s="6">
        <f>COUNTA(Avdelinger!A5:A34)</f>
        <v>0</v>
      </c>
    </row>
    <row r="5" spans="2:7" ht="21.95" customHeight="1">
      <c r="B5" s="61" t="s">
        <v>29</v>
      </c>
      <c r="C5" s="60"/>
      <c r="D5" s="60"/>
      <c r="E5" s="60"/>
      <c r="F5" s="60"/>
      <c r="G5" s="60"/>
    </row>
    <row r="6" spans="2:7" ht="29.1">
      <c r="B6" s="8" t="s">
        <v>30</v>
      </c>
      <c r="C6" s="9" t="s">
        <v>31</v>
      </c>
      <c r="D6" s="10"/>
      <c r="E6" s="10"/>
      <c r="F6" s="10"/>
      <c r="G6" s="10"/>
    </row>
    <row r="7" spans="2:7">
      <c r="B7" s="11" t="s">
        <v>32</v>
      </c>
      <c r="C7" s="12" t="str">
        <f>IF(Avdelinger!B4="","",Avdelinger!B4)</f>
        <v/>
      </c>
      <c r="G7" s="2"/>
    </row>
    <row r="8" spans="2:7" ht="29.1">
      <c r="B8" s="11" t="s">
        <v>33</v>
      </c>
      <c r="C8" s="12" t="str">
        <f>IF(Avdelinger!C4="","",Avdelinger!C4)</f>
        <v/>
      </c>
      <c r="G8" s="13" t="s">
        <v>34</v>
      </c>
    </row>
    <row r="9" spans="2:7">
      <c r="B9" s="11" t="s">
        <v>35</v>
      </c>
      <c r="C9" s="12" t="str">
        <f>IF(Avdelinger!D4="","",Avdelinger!D4)</f>
        <v/>
      </c>
      <c r="G9" s="2"/>
    </row>
    <row r="10" spans="2:7">
      <c r="B10" s="11" t="s">
        <v>36</v>
      </c>
      <c r="C10" s="12" t="str">
        <f>IF(Avdelinger!E4="","",Avdelinger!E4)</f>
        <v/>
      </c>
      <c r="G10" s="2"/>
    </row>
    <row r="11" spans="2:7">
      <c r="B11" s="11" t="s">
        <v>37</v>
      </c>
      <c r="C11" s="12" t="str">
        <f>IF(Avdelinger!F4="","",Avdelinger!F4)</f>
        <v/>
      </c>
      <c r="G11" s="2"/>
    </row>
    <row r="12" spans="2:7">
      <c r="B12" s="11" t="s">
        <v>38</v>
      </c>
      <c r="C12" s="12" t="str">
        <f>IF(Avdelinger!G4="","",Avdelinger!G4)</f>
        <v/>
      </c>
      <c r="G12" s="13" t="s">
        <v>39</v>
      </c>
    </row>
    <row r="13" spans="2:7">
      <c r="B13" s="11" t="s">
        <v>40</v>
      </c>
      <c r="C13" s="12" t="str">
        <f>IF(Avdelinger!H4="","",Avdelinger!H4)</f>
        <v/>
      </c>
      <c r="G13" s="13" t="s">
        <v>41</v>
      </c>
    </row>
    <row r="14" spans="2:7">
      <c r="B14" s="11" t="s">
        <v>42</v>
      </c>
      <c r="C14" s="12" t="str">
        <f>IF(Avdelinger!I4="","",Avdelinger!I4)</f>
        <v/>
      </c>
      <c r="G14" s="2"/>
    </row>
    <row r="15" spans="2:7">
      <c r="B15" s="11" t="s">
        <v>43</v>
      </c>
      <c r="C15" s="12" t="str">
        <f>IF(Avdelinger!J4="","",Avdelinger!J4)</f>
        <v/>
      </c>
      <c r="G15" s="2"/>
    </row>
    <row r="16" spans="2:7">
      <c r="B16" s="11" t="s">
        <v>44</v>
      </c>
      <c r="C16" s="12" t="str">
        <f>IF(Avdelinger!K4="","",Avdelinger!K4)</f>
        <v/>
      </c>
      <c r="G16" s="2"/>
    </row>
    <row r="17" spans="2:7">
      <c r="B17" s="11" t="s">
        <v>45</v>
      </c>
      <c r="C17" s="12" t="str">
        <f>IF(Avdelinger!L4="","",Avdelinger!L4)</f>
        <v/>
      </c>
      <c r="G17" s="2"/>
    </row>
    <row r="19" spans="2:7">
      <c r="B19" s="8" t="s">
        <v>46</v>
      </c>
      <c r="C19" s="9" t="s">
        <v>47</v>
      </c>
      <c r="D19" s="10"/>
      <c r="E19" s="10"/>
      <c r="F19" s="10"/>
      <c r="G19" s="10"/>
    </row>
    <row r="20" spans="2:7">
      <c r="B20" s="11" t="s">
        <v>48</v>
      </c>
      <c r="C20" s="12" t="str">
        <f>IF(Avdelinger!M4="","",Avdelinger!M4)</f>
        <v/>
      </c>
      <c r="G20" s="2"/>
    </row>
    <row r="21" spans="2:7">
      <c r="B21" s="11" t="s">
        <v>49</v>
      </c>
      <c r="C21" s="12" t="str">
        <f>IF(Avdelinger!N4="","",Avdelinger!N4)</f>
        <v/>
      </c>
      <c r="G21" s="2"/>
    </row>
    <row r="22" spans="2:7">
      <c r="B22" s="11" t="s">
        <v>50</v>
      </c>
      <c r="C22" s="12" t="str">
        <f>IF(Avdelinger!O4="","",Avdelinger!O4)</f>
        <v/>
      </c>
      <c r="G22" s="2"/>
    </row>
    <row r="24" spans="2:7">
      <c r="B24" s="8" t="s">
        <v>51</v>
      </c>
      <c r="C24" s="9" t="s">
        <v>52</v>
      </c>
      <c r="D24" s="10"/>
      <c r="E24" s="10"/>
      <c r="F24" s="10"/>
      <c r="G24" s="10"/>
    </row>
    <row r="25" spans="2:7">
      <c r="B25" s="11" t="s">
        <v>53</v>
      </c>
      <c r="C25" s="14" t="str">
        <f>Avdelinger!P4&amp;""</f>
        <v/>
      </c>
      <c r="G25" s="13" t="str">
        <f>IF(COUNTA(Avdelinger!P5:P34)=0,"",COUNTIF(Avdelinger!P5:P34,"Ja")&amp;" av "&amp;COUNTA(Avdelinger!P5:P34)&amp;" avdelinger har svart Ja")</f>
        <v/>
      </c>
    </row>
    <row r="26" spans="2:7">
      <c r="B26" s="11" t="s">
        <v>54</v>
      </c>
      <c r="C26" s="14" t="str">
        <f>Avdelinger!Q4&amp;""</f>
        <v/>
      </c>
      <c r="G26" s="13" t="str">
        <f>IF(COUNTA(Avdelinger!Q5:Q34)=0,"",COUNTIF(Avdelinger!Q5:Q34,"Ja")&amp;" av "&amp;COUNTA(Avdelinger!Q5:Q34)&amp;" avdelinger har svart Ja")</f>
        <v/>
      </c>
    </row>
    <row r="28" spans="2:7">
      <c r="B28" s="8" t="s">
        <v>55</v>
      </c>
      <c r="C28" s="9" t="s">
        <v>52</v>
      </c>
      <c r="D28" s="10"/>
      <c r="E28" s="10"/>
      <c r="F28" s="10"/>
      <c r="G28" s="10"/>
    </row>
    <row r="29" spans="2:7">
      <c r="B29" s="11" t="s">
        <v>56</v>
      </c>
      <c r="C29" s="14" t="str">
        <f>Avdelinger!R4&amp;""</f>
        <v/>
      </c>
      <c r="G29" s="13" t="str">
        <f>IF(COUNTA(Avdelinger!R5:R34)=0,"",COUNTIF(Avdelinger!R5:R34,"Ja")&amp;" av "&amp;COUNTA(Avdelinger!R5:R34)&amp;" avdelinger har svart Ja")</f>
        <v/>
      </c>
    </row>
    <row r="30" spans="2:7" ht="29.1">
      <c r="B30" s="4" t="s">
        <v>57</v>
      </c>
    </row>
    <row r="31" spans="2:7">
      <c r="B31" s="11" t="s">
        <v>58</v>
      </c>
      <c r="C31" s="14" t="str">
        <f>Avdelinger!S4&amp;""</f>
        <v/>
      </c>
      <c r="G31" s="2"/>
    </row>
    <row r="32" spans="2:7">
      <c r="B32" s="11" t="s">
        <v>59</v>
      </c>
      <c r="C32" s="14" t="str">
        <f>Avdelinger!T4&amp;""</f>
        <v/>
      </c>
      <c r="G32" s="2"/>
    </row>
    <row r="33" spans="2:7">
      <c r="B33" s="11" t="s">
        <v>60</v>
      </c>
      <c r="C33" s="14" t="str">
        <f>Avdelinger!U4&amp;""</f>
        <v/>
      </c>
      <c r="G33" s="2"/>
    </row>
    <row r="34" spans="2:7">
      <c r="B34" s="11" t="s">
        <v>61</v>
      </c>
      <c r="C34" s="14" t="str">
        <f>Avdelinger!V4&amp;""</f>
        <v/>
      </c>
      <c r="G34" s="2"/>
    </row>
    <row r="35" spans="2:7">
      <c r="B35" s="11" t="s">
        <v>62</v>
      </c>
      <c r="C35" s="14" t="str">
        <f>Avdelinger!W4&amp;""</f>
        <v/>
      </c>
      <c r="G35" s="2"/>
    </row>
    <row r="36" spans="2:7">
      <c r="B36" s="11" t="s">
        <v>63</v>
      </c>
      <c r="C36" s="14" t="str">
        <f>Avdelinger!X4&amp;""</f>
        <v/>
      </c>
      <c r="G36" s="2"/>
    </row>
    <row r="37" spans="2:7">
      <c r="B37" s="11" t="s">
        <v>64</v>
      </c>
      <c r="C37" s="14" t="str">
        <f>Avdelinger!Y4&amp;""</f>
        <v/>
      </c>
      <c r="G37" s="2"/>
    </row>
    <row r="38" spans="2:7" ht="29.1">
      <c r="B38" s="11" t="s">
        <v>65</v>
      </c>
      <c r="C38" s="12" t="str">
        <f>IF(Avdelinger!Z4="","",Avdelinger!Z4)</f>
        <v/>
      </c>
      <c r="G38" s="13" t="s">
        <v>66</v>
      </c>
    </row>
    <row r="39" spans="2:7" ht="29.1">
      <c r="B39" s="11" t="s">
        <v>67</v>
      </c>
      <c r="C39" s="12" t="str">
        <f>IF(Avdelinger!AA4="","",Avdelinger!AA4)</f>
        <v/>
      </c>
      <c r="G39" s="2" t="str">
        <f>IF(N(C39)&gt;N(C38),"OBS: Kan ikke være flere enn tallet over.","")</f>
        <v/>
      </c>
    </row>
    <row r="40" spans="2:7" ht="29.1">
      <c r="B40" s="11" t="s">
        <v>68</v>
      </c>
      <c r="C40" s="12" t="str">
        <f>IF(Avdelinger!AB4="","",Avdelinger!AB4)</f>
        <v/>
      </c>
      <c r="G40" s="2" t="str">
        <f>IF(N(C40)&gt;N(C39),"OBS: Kan ikke være flere enn tallet over.","")</f>
        <v/>
      </c>
    </row>
    <row r="42" spans="2:7" ht="21.95" customHeight="1">
      <c r="B42" s="61" t="s">
        <v>69</v>
      </c>
      <c r="C42" s="60"/>
      <c r="D42" s="60"/>
      <c r="E42" s="60"/>
      <c r="F42" s="60"/>
      <c r="G42" s="60"/>
    </row>
    <row r="43" spans="2:7" ht="29.1">
      <c r="B43" s="8" t="s">
        <v>70</v>
      </c>
      <c r="C43" s="9" t="s">
        <v>71</v>
      </c>
      <c r="D43" s="9" t="s">
        <v>72</v>
      </c>
      <c r="E43" s="10"/>
      <c r="F43" s="10"/>
      <c r="G43" s="15" t="s">
        <v>73</v>
      </c>
    </row>
    <row r="44" spans="2:7">
      <c r="B44" s="11" t="s">
        <v>32</v>
      </c>
      <c r="C44" s="12" t="str">
        <f>IF(Avdelinger!AC4="","",Avdelinger!AC4)</f>
        <v/>
      </c>
      <c r="D44" s="12" t="str">
        <f>IF(Avdelinger!AD4="","",Avdelinger!AD4)</f>
        <v/>
      </c>
      <c r="G44" s="2"/>
    </row>
    <row r="45" spans="2:7" ht="29.1">
      <c r="B45" s="11" t="s">
        <v>33</v>
      </c>
      <c r="C45" s="12" t="str">
        <f>IF(Avdelinger!AE4="","",Avdelinger!AE4)</f>
        <v/>
      </c>
      <c r="D45" s="12" t="str">
        <f>IF(Avdelinger!AF4="","",Avdelinger!AF4)</f>
        <v/>
      </c>
      <c r="G45" s="13" t="s">
        <v>34</v>
      </c>
    </row>
    <row r="46" spans="2:7">
      <c r="B46" s="11" t="s">
        <v>35</v>
      </c>
      <c r="C46" s="12" t="str">
        <f>IF(Avdelinger!AG4="","",Avdelinger!AG4)</f>
        <v/>
      </c>
      <c r="D46" s="12" t="str">
        <f>IF(Avdelinger!AH4="","",Avdelinger!AH4)</f>
        <v/>
      </c>
      <c r="G46" s="2"/>
    </row>
    <row r="47" spans="2:7">
      <c r="B47" s="11" t="s">
        <v>36</v>
      </c>
      <c r="C47" s="12" t="str">
        <f>IF(Avdelinger!AI4="","",Avdelinger!AI4)</f>
        <v/>
      </c>
      <c r="D47" s="12" t="str">
        <f>IF(Avdelinger!AJ4="","",Avdelinger!AJ4)</f>
        <v/>
      </c>
      <c r="G47" s="2"/>
    </row>
    <row r="48" spans="2:7">
      <c r="B48" s="11" t="s">
        <v>37</v>
      </c>
      <c r="C48" s="12" t="str">
        <f>IF(Avdelinger!AK4="","",Avdelinger!AK4)</f>
        <v/>
      </c>
      <c r="D48" s="12" t="str">
        <f>IF(Avdelinger!AL4="","",Avdelinger!AL4)</f>
        <v/>
      </c>
      <c r="G48" s="2"/>
    </row>
    <row r="49" spans="2:7">
      <c r="B49" s="11" t="s">
        <v>38</v>
      </c>
      <c r="C49" s="12" t="str">
        <f>IF(Avdelinger!AM4="","",Avdelinger!AM4)</f>
        <v/>
      </c>
      <c r="D49" s="12" t="str">
        <f>IF(Avdelinger!AN4="","",Avdelinger!AN4)</f>
        <v/>
      </c>
      <c r="G49" s="13" t="s">
        <v>41</v>
      </c>
    </row>
    <row r="50" spans="2:7">
      <c r="B50" s="11" t="s">
        <v>40</v>
      </c>
      <c r="C50" s="12" t="str">
        <f>IF(Avdelinger!AO4="","",Avdelinger!AO4)</f>
        <v/>
      </c>
      <c r="D50" s="12" t="str">
        <f>IF(Avdelinger!AP4="","",Avdelinger!AP4)</f>
        <v/>
      </c>
      <c r="G50" s="13" t="s">
        <v>41</v>
      </c>
    </row>
    <row r="51" spans="2:7">
      <c r="B51" s="11" t="s">
        <v>42</v>
      </c>
      <c r="C51" s="12" t="str">
        <f>IF(Avdelinger!AQ4="","",Avdelinger!AQ4)</f>
        <v/>
      </c>
      <c r="D51" s="12" t="str">
        <f>IF(Avdelinger!AR4="","",Avdelinger!AR4)</f>
        <v/>
      </c>
      <c r="G51" s="2"/>
    </row>
    <row r="52" spans="2:7">
      <c r="B52" s="16" t="s">
        <v>74</v>
      </c>
    </row>
    <row r="54" spans="2:7" ht="43.5">
      <c r="B54" s="17" t="s">
        <v>75</v>
      </c>
    </row>
    <row r="55" spans="2:7" ht="120" customHeight="1">
      <c r="B55" s="52" t="str">
        <f>IF(COUNTA(Avdelinger!AS5:AS34)=0,"[Her samles tekstene fra avdelingene. Bruk dem som utgangspunkt for én felles tekst for hele museet.]",IF(Avdelinger!AS5="","",IF(Avdelinger!$A5="","Avdeling 1",Avdelinger!$A5)&amp;": "&amp;Avdelinger!AS5&amp;CHAR(10)&amp;CHAR(10))&amp;IF(Avdelinger!AS6="","",IF(Avdelinger!$A6="","Avdeling 2",Avdelinger!$A6)&amp;": "&amp;Avdelinger!AS6&amp;CHAR(10)&amp;CHAR(10))&amp;IF(Avdelinger!AS7="","",IF(Avdelinger!$A7="","Avdeling 3",Avdelinger!$A7)&amp;": "&amp;Avdelinger!AS7&amp;CHAR(10)&amp;CHAR(10))&amp;IF(Avdelinger!AS8="","",IF(Avdelinger!$A8="","Avdeling 4",Avdelinger!$A8)&amp;": "&amp;Avdelinger!AS8&amp;CHAR(10)&amp;CHAR(10))&amp;IF(Avdelinger!AS9="","",IF(Avdelinger!$A9="","Avdeling 5",Avdelinger!$A9)&amp;": "&amp;Avdelinger!AS9&amp;CHAR(10)&amp;CHAR(10))&amp;IF(Avdelinger!AS10="","",IF(Avdelinger!$A10="","Avdeling 6",Avdelinger!$A10)&amp;": "&amp;Avdelinger!AS10&amp;CHAR(10)&amp;CHAR(10))&amp;IF(Avdelinger!AS11="","",IF(Avdelinger!$A11="","Avdeling 7",Avdelinger!$A11)&amp;": "&amp;Avdelinger!AS11&amp;CHAR(10)&amp;CHAR(10))&amp;IF(Avdelinger!AS12="","",IF(Avdelinger!$A12="","Avdeling 8",Avdelinger!$A12)&amp;": "&amp;Avdelinger!AS12&amp;CHAR(10)&amp;CHAR(10))&amp;IF(Avdelinger!AS13="","",IF(Avdelinger!$A13="","Avdeling 9",Avdelinger!$A13)&amp;": "&amp;Avdelinger!AS13&amp;CHAR(10)&amp;CHAR(10))&amp;IF(Avdelinger!AS14="","",IF(Avdelinger!$A14="","Avdeling 10",Avdelinger!$A14)&amp;": "&amp;Avdelinger!AS14&amp;CHAR(10)&amp;CHAR(10))&amp;IF(Avdelinger!AS15="","",IF(Avdelinger!$A15="","Avdeling 11",Avdelinger!$A15)&amp;": "&amp;Avdelinger!AS15&amp;CHAR(10)&amp;CHAR(10))&amp;IF(Avdelinger!AS16="","",IF(Avdelinger!$A16="","Avdeling 12",Avdelinger!$A16)&amp;": "&amp;Avdelinger!AS16&amp;CHAR(10)&amp;CHAR(10))&amp;IF(Avdelinger!AS17="","",IF(Avdelinger!$A17="","Avdeling 13",Avdelinger!$A17)&amp;": "&amp;Avdelinger!AS17&amp;CHAR(10)&amp;CHAR(10))&amp;IF(Avdelinger!AS18="","",IF(Avdelinger!$A18="","Avdeling 14",Avdelinger!$A18)&amp;": "&amp;Avdelinger!AS18&amp;CHAR(10)&amp;CHAR(10))&amp;IF(Avdelinger!AS19="","",IF(Avdelinger!$A19="","Avdeling 15",Avdelinger!$A19)&amp;": "&amp;Avdelinger!AS19&amp;CHAR(10)&amp;CHAR(10))&amp;IF(Avdelinger!AS20="","",IF(Avdelinger!$A20="","Avdeling 16",Avdelinger!$A20)&amp;": "&amp;Avdelinger!AS20&amp;CHAR(10)&amp;CHAR(10))&amp;IF(Avdelinger!AS21="","",IF(Avdelinger!$A21="","Avdeling 17",Avdelinger!$A21)&amp;": "&amp;Avdelinger!AS21&amp;CHAR(10)&amp;CHAR(10))&amp;IF(Avdelinger!AS22="","",IF(Avdelinger!$A22="","Avdeling 18",Avdelinger!$A22)&amp;": "&amp;Avdelinger!AS22&amp;CHAR(10)&amp;CHAR(10))&amp;IF(Avdelinger!AS23="","",IF(Avdelinger!$A23="","Avdeling 19",Avdelinger!$A23)&amp;": "&amp;Avdelinger!AS23&amp;CHAR(10)&amp;CHAR(10))&amp;IF(Avdelinger!AS24="","",IF(Avdelinger!$A24="","Avdeling 20",Avdelinger!$A24)&amp;": "&amp;Avdelinger!AS24&amp;CHAR(10)&amp;CHAR(10))&amp;IF(Avdelinger!AS25="","",IF(Avdelinger!$A25="","Avdeling 21",Avdelinger!$A25)&amp;": "&amp;Avdelinger!AS25&amp;CHAR(10)&amp;CHAR(10))&amp;IF(Avdelinger!AS26="","",IF(Avdelinger!$A26="","Avdeling 22",Avdelinger!$A26)&amp;": "&amp;Avdelinger!AS26&amp;CHAR(10)&amp;CHAR(10))&amp;IF(Avdelinger!AS27="","",IF(Avdelinger!$A27="","Avdeling 23",Avdelinger!$A27)&amp;": "&amp;Avdelinger!AS27&amp;CHAR(10)&amp;CHAR(10))&amp;IF(Avdelinger!AS28="","",IF(Avdelinger!$A28="","Avdeling 24",Avdelinger!$A28)&amp;": "&amp;Avdelinger!AS28&amp;CHAR(10)&amp;CHAR(10))&amp;IF(Avdelinger!AS29="","",IF(Avdelinger!$A29="","Avdeling 25",Avdelinger!$A29)&amp;": "&amp;Avdelinger!AS29&amp;CHAR(10)&amp;CHAR(10))&amp;IF(Avdelinger!AS30="","",IF(Avdelinger!$A30="","Avdeling 26",Avdelinger!$A30)&amp;": "&amp;Avdelinger!AS30&amp;CHAR(10)&amp;CHAR(10))&amp;IF(Avdelinger!AS31="","",IF(Avdelinger!$A31="","Avdeling 27",Avdelinger!$A31)&amp;": "&amp;Avdelinger!AS31&amp;CHAR(10)&amp;CHAR(10))&amp;IF(Avdelinger!AS32="","",IF(Avdelinger!$A32="","Avdeling 28",Avdelinger!$A32)&amp;": "&amp;Avdelinger!AS32&amp;CHAR(10)&amp;CHAR(10))&amp;IF(Avdelinger!AS33="","",IF(Avdelinger!$A33="","Avdeling 29",Avdelinger!$A33)&amp;": "&amp;Avdelinger!AS33&amp;CHAR(10)&amp;CHAR(10))&amp;IF(Avdelinger!AS34="","",IF(Avdelinger!$A34="","Avdeling 30",Avdelinger!$A34)&amp;": "&amp;Avdelinger!AS34&amp;CHAR(10)&amp;CHAR(10)))</f>
        <v>[Her samles tekstene fra avdelingene. Bruk dem som utgangspunkt for én felles tekst for hele museet.]</v>
      </c>
      <c r="C55" s="60"/>
      <c r="D55" s="60"/>
      <c r="E55" s="60"/>
      <c r="F55" s="60"/>
      <c r="G55" s="2" t="str">
        <f>IF(COUNTA(Avdelinger!AS5:AS34)=0,"","Samlet lengde: "&amp;LEN(B55)&amp;" tegn")</f>
        <v/>
      </c>
    </row>
    <row r="57" spans="2:7">
      <c r="B57" s="8" t="s">
        <v>76</v>
      </c>
      <c r="C57" s="9" t="s">
        <v>77</v>
      </c>
      <c r="D57" s="9" t="s">
        <v>78</v>
      </c>
      <c r="E57" s="10"/>
      <c r="F57" s="10"/>
      <c r="G57" s="10"/>
    </row>
    <row r="58" spans="2:7">
      <c r="B58" s="11" t="s">
        <v>79</v>
      </c>
      <c r="C58" s="12" t="str">
        <f>IF(Avdelinger!AT4="","",Avdelinger!AT4)</f>
        <v/>
      </c>
      <c r="D58" s="12" t="str">
        <f>IF(Avdelinger!AU4="","",Avdelinger!AU4)</f>
        <v/>
      </c>
      <c r="G58" s="2"/>
    </row>
    <row r="59" spans="2:7">
      <c r="B59" s="11" t="s">
        <v>80</v>
      </c>
      <c r="C59" s="12" t="str">
        <f>IF(Avdelinger!AV4="","",Avdelinger!AV4)</f>
        <v/>
      </c>
      <c r="D59" s="12" t="str">
        <f>IF(Avdelinger!AW4="","",Avdelinger!AW4)</f>
        <v/>
      </c>
      <c r="G59" s="2"/>
    </row>
    <row r="60" spans="2:7">
      <c r="B60" s="11" t="s">
        <v>81</v>
      </c>
      <c r="C60" s="12" t="str">
        <f>IF(Avdelinger!AX4="","",Avdelinger!AX4)</f>
        <v/>
      </c>
      <c r="D60" s="12" t="str">
        <f>IF(Avdelinger!AY4="","",Avdelinger!AY4)</f>
        <v/>
      </c>
      <c r="G60" s="2"/>
    </row>
    <row r="62" spans="2:7" ht="21.95" customHeight="1">
      <c r="B62" s="61" t="s">
        <v>82</v>
      </c>
      <c r="C62" s="60"/>
      <c r="D62" s="60"/>
      <c r="E62" s="60"/>
      <c r="F62" s="60"/>
      <c r="G62" s="60"/>
    </row>
    <row r="63" spans="2:7" ht="29.1">
      <c r="B63" s="8" t="s">
        <v>83</v>
      </c>
      <c r="C63" s="9" t="s">
        <v>84</v>
      </c>
      <c r="D63" s="9" t="s">
        <v>85</v>
      </c>
      <c r="E63" s="9" t="s">
        <v>86</v>
      </c>
      <c r="F63" s="10"/>
      <c r="G63" s="10"/>
    </row>
    <row r="64" spans="2:7">
      <c r="B64" s="11" t="s">
        <v>32</v>
      </c>
      <c r="C64" s="12" t="str">
        <f>IF(Avdelinger!AZ4="","",Avdelinger!AZ4)</f>
        <v/>
      </c>
      <c r="D64" s="12" t="str">
        <f>IF(Avdelinger!BA4="","",Avdelinger!BA4)</f>
        <v/>
      </c>
      <c r="E64" s="12" t="str">
        <f>IF(Avdelinger!BB4="","",Avdelinger!BB4)</f>
        <v/>
      </c>
      <c r="G64" s="2"/>
    </row>
    <row r="65" spans="2:7" ht="29.1">
      <c r="B65" s="11" t="s">
        <v>33</v>
      </c>
      <c r="C65" s="12" t="str">
        <f>IF(Avdelinger!BC4="","",Avdelinger!BC4)</f>
        <v/>
      </c>
      <c r="D65" s="12" t="str">
        <f>IF(Avdelinger!BD4="","",Avdelinger!BD4)</f>
        <v/>
      </c>
      <c r="E65" s="12" t="str">
        <f>IF(Avdelinger!BE4="","",Avdelinger!BE4)</f>
        <v/>
      </c>
      <c r="G65" s="13" t="s">
        <v>34</v>
      </c>
    </row>
    <row r="66" spans="2:7">
      <c r="B66" s="11" t="s">
        <v>35</v>
      </c>
      <c r="C66" s="12" t="str">
        <f>IF(Avdelinger!BF4="","",Avdelinger!BF4)</f>
        <v/>
      </c>
      <c r="D66" s="12" t="str">
        <f>IF(Avdelinger!BG4="","",Avdelinger!BG4)</f>
        <v/>
      </c>
      <c r="E66" s="12" t="str">
        <f>IF(Avdelinger!BH4="","",Avdelinger!BH4)</f>
        <v/>
      </c>
      <c r="G66" s="2"/>
    </row>
    <row r="67" spans="2:7">
      <c r="B67" s="11" t="s">
        <v>36</v>
      </c>
      <c r="C67" s="12" t="str">
        <f>IF(Avdelinger!BI4="","",Avdelinger!BI4)</f>
        <v/>
      </c>
      <c r="D67" s="12" t="str">
        <f>IF(Avdelinger!BJ4="","",Avdelinger!BJ4)</f>
        <v/>
      </c>
      <c r="E67" s="12" t="str">
        <f>IF(Avdelinger!BK4="","",Avdelinger!BK4)</f>
        <v/>
      </c>
      <c r="G67" s="2"/>
    </row>
    <row r="68" spans="2:7">
      <c r="B68" s="11" t="s">
        <v>37</v>
      </c>
      <c r="C68" s="12" t="str">
        <f>IF(Avdelinger!BL4="","",Avdelinger!BL4)</f>
        <v/>
      </c>
      <c r="D68" s="12" t="str">
        <f>IF(Avdelinger!BM4="","",Avdelinger!BM4)</f>
        <v/>
      </c>
      <c r="E68" s="12" t="str">
        <f>IF(Avdelinger!BN4="","",Avdelinger!BN4)</f>
        <v/>
      </c>
      <c r="G68" s="2"/>
    </row>
    <row r="69" spans="2:7">
      <c r="B69" s="11" t="s">
        <v>38</v>
      </c>
      <c r="C69" s="12" t="str">
        <f>IF(Avdelinger!BO4="","",Avdelinger!BO4)</f>
        <v/>
      </c>
      <c r="D69" s="12" t="str">
        <f>IF(Avdelinger!BP4="","",Avdelinger!BP4)</f>
        <v/>
      </c>
      <c r="E69" s="12" t="str">
        <f>IF(Avdelinger!BQ4="","",Avdelinger!BQ4)</f>
        <v/>
      </c>
      <c r="G69" s="13" t="s">
        <v>39</v>
      </c>
    </row>
    <row r="70" spans="2:7">
      <c r="B70" s="11" t="s">
        <v>40</v>
      </c>
      <c r="C70" s="12" t="str">
        <f>IF(Avdelinger!BR4="","",Avdelinger!BR4)</f>
        <v/>
      </c>
      <c r="D70" s="12" t="str">
        <f>IF(Avdelinger!BS4="","",Avdelinger!BS4)</f>
        <v/>
      </c>
      <c r="E70" s="12" t="str">
        <f>IF(Avdelinger!BT4="","",Avdelinger!BT4)</f>
        <v/>
      </c>
      <c r="G70" s="13" t="s">
        <v>41</v>
      </c>
    </row>
    <row r="71" spans="2:7">
      <c r="B71" s="11" t="s">
        <v>42</v>
      </c>
      <c r="C71" s="12" t="str">
        <f>IF(Avdelinger!BU4="","",Avdelinger!BU4)</f>
        <v/>
      </c>
      <c r="D71" s="12" t="str">
        <f>IF(Avdelinger!BV4="","",Avdelinger!BV4)</f>
        <v/>
      </c>
      <c r="E71" s="12" t="str">
        <f>IF(Avdelinger!BW4="","",Avdelinger!BW4)</f>
        <v/>
      </c>
      <c r="G71" s="2"/>
    </row>
    <row r="72" spans="2:7">
      <c r="B72" s="11" t="s">
        <v>43</v>
      </c>
      <c r="C72" s="12" t="str">
        <f>IF(Avdelinger!BX4="","",Avdelinger!BX4)</f>
        <v/>
      </c>
      <c r="D72" s="12" t="str">
        <f>IF(Avdelinger!BY4="","",Avdelinger!BY4)</f>
        <v/>
      </c>
      <c r="E72" s="12" t="str">
        <f>IF(Avdelinger!BZ4="","",Avdelinger!BZ4)</f>
        <v/>
      </c>
      <c r="G72" s="2"/>
    </row>
    <row r="73" spans="2:7">
      <c r="B73" s="11" t="s">
        <v>44</v>
      </c>
      <c r="C73" s="12" t="str">
        <f>IF(Avdelinger!CA4="","",Avdelinger!CA4)</f>
        <v/>
      </c>
      <c r="D73" s="12" t="str">
        <f>IF(Avdelinger!CB4="","",Avdelinger!CB4)</f>
        <v/>
      </c>
      <c r="E73" s="12" t="str">
        <f>IF(Avdelinger!CC4="","",Avdelinger!CC4)</f>
        <v/>
      </c>
      <c r="G73" s="2"/>
    </row>
    <row r="74" spans="2:7">
      <c r="B74" s="11" t="s">
        <v>45</v>
      </c>
      <c r="C74" s="12" t="str">
        <f>IF(Avdelinger!CD4="","",Avdelinger!CD4)</f>
        <v/>
      </c>
      <c r="D74" s="12" t="str">
        <f>IF(Avdelinger!CE4="","",Avdelinger!CE4)</f>
        <v/>
      </c>
      <c r="E74" s="12" t="str">
        <f>IF(Avdelinger!CF4="","",Avdelinger!CF4)</f>
        <v/>
      </c>
      <c r="G74" s="2"/>
    </row>
    <row r="76" spans="2:7" ht="29.1">
      <c r="B76" s="17" t="s">
        <v>87</v>
      </c>
    </row>
    <row r="77" spans="2:7" ht="120" customHeight="1">
      <c r="B77" s="52" t="str">
        <f>IF(COUNTA(Avdelinger!CG5:CG34)=0,"[Her samles tekstene fra avdelingene. Bruk dem som utgangspunkt for én felles tekst for hele museet.]",IF(Avdelinger!CG5="","",IF(Avdelinger!$A5="","Avdeling 1",Avdelinger!$A5)&amp;": "&amp;Avdelinger!CG5&amp;CHAR(10)&amp;CHAR(10))&amp;IF(Avdelinger!CG6="","",IF(Avdelinger!$A6="","Avdeling 2",Avdelinger!$A6)&amp;": "&amp;Avdelinger!CG6&amp;CHAR(10)&amp;CHAR(10))&amp;IF(Avdelinger!CG7="","",IF(Avdelinger!$A7="","Avdeling 3",Avdelinger!$A7)&amp;": "&amp;Avdelinger!CG7&amp;CHAR(10)&amp;CHAR(10))&amp;IF(Avdelinger!CG8="","",IF(Avdelinger!$A8="","Avdeling 4",Avdelinger!$A8)&amp;": "&amp;Avdelinger!CG8&amp;CHAR(10)&amp;CHAR(10))&amp;IF(Avdelinger!CG9="","",IF(Avdelinger!$A9="","Avdeling 5",Avdelinger!$A9)&amp;": "&amp;Avdelinger!CG9&amp;CHAR(10)&amp;CHAR(10))&amp;IF(Avdelinger!CG10="","",IF(Avdelinger!$A10="","Avdeling 6",Avdelinger!$A10)&amp;": "&amp;Avdelinger!CG10&amp;CHAR(10)&amp;CHAR(10))&amp;IF(Avdelinger!CG11="","",IF(Avdelinger!$A11="","Avdeling 7",Avdelinger!$A11)&amp;": "&amp;Avdelinger!CG11&amp;CHAR(10)&amp;CHAR(10))&amp;IF(Avdelinger!CG12="","",IF(Avdelinger!$A12="","Avdeling 8",Avdelinger!$A12)&amp;": "&amp;Avdelinger!CG12&amp;CHAR(10)&amp;CHAR(10))&amp;IF(Avdelinger!CG13="","",IF(Avdelinger!$A13="","Avdeling 9",Avdelinger!$A13)&amp;": "&amp;Avdelinger!CG13&amp;CHAR(10)&amp;CHAR(10))&amp;IF(Avdelinger!CG14="","",IF(Avdelinger!$A14="","Avdeling 10",Avdelinger!$A14)&amp;": "&amp;Avdelinger!CG14&amp;CHAR(10)&amp;CHAR(10))&amp;IF(Avdelinger!CG15="","",IF(Avdelinger!$A15="","Avdeling 11",Avdelinger!$A15)&amp;": "&amp;Avdelinger!CG15&amp;CHAR(10)&amp;CHAR(10))&amp;IF(Avdelinger!CG16="","",IF(Avdelinger!$A16="","Avdeling 12",Avdelinger!$A16)&amp;": "&amp;Avdelinger!CG16&amp;CHAR(10)&amp;CHAR(10))&amp;IF(Avdelinger!CG17="","",IF(Avdelinger!$A17="","Avdeling 13",Avdelinger!$A17)&amp;": "&amp;Avdelinger!CG17&amp;CHAR(10)&amp;CHAR(10))&amp;IF(Avdelinger!CG18="","",IF(Avdelinger!$A18="","Avdeling 14",Avdelinger!$A18)&amp;": "&amp;Avdelinger!CG18&amp;CHAR(10)&amp;CHAR(10))&amp;IF(Avdelinger!CG19="","",IF(Avdelinger!$A19="","Avdeling 15",Avdelinger!$A19)&amp;": "&amp;Avdelinger!CG19&amp;CHAR(10)&amp;CHAR(10))&amp;IF(Avdelinger!CG20="","",IF(Avdelinger!$A20="","Avdeling 16",Avdelinger!$A20)&amp;": "&amp;Avdelinger!CG20&amp;CHAR(10)&amp;CHAR(10))&amp;IF(Avdelinger!CG21="","",IF(Avdelinger!$A21="","Avdeling 17",Avdelinger!$A21)&amp;": "&amp;Avdelinger!CG21&amp;CHAR(10)&amp;CHAR(10))&amp;IF(Avdelinger!CG22="","",IF(Avdelinger!$A22="","Avdeling 18",Avdelinger!$A22)&amp;": "&amp;Avdelinger!CG22&amp;CHAR(10)&amp;CHAR(10))&amp;IF(Avdelinger!CG23="","",IF(Avdelinger!$A23="","Avdeling 19",Avdelinger!$A23)&amp;": "&amp;Avdelinger!CG23&amp;CHAR(10)&amp;CHAR(10))&amp;IF(Avdelinger!CG24="","",IF(Avdelinger!$A24="","Avdeling 20",Avdelinger!$A24)&amp;": "&amp;Avdelinger!CG24&amp;CHAR(10)&amp;CHAR(10))&amp;IF(Avdelinger!CG25="","",IF(Avdelinger!$A25="","Avdeling 21",Avdelinger!$A25)&amp;": "&amp;Avdelinger!CG25&amp;CHAR(10)&amp;CHAR(10))&amp;IF(Avdelinger!CG26="","",IF(Avdelinger!$A26="","Avdeling 22",Avdelinger!$A26)&amp;": "&amp;Avdelinger!CG26&amp;CHAR(10)&amp;CHAR(10))&amp;IF(Avdelinger!CG27="","",IF(Avdelinger!$A27="","Avdeling 23",Avdelinger!$A27)&amp;": "&amp;Avdelinger!CG27&amp;CHAR(10)&amp;CHAR(10))&amp;IF(Avdelinger!CG28="","",IF(Avdelinger!$A28="","Avdeling 24",Avdelinger!$A28)&amp;": "&amp;Avdelinger!CG28&amp;CHAR(10)&amp;CHAR(10))&amp;IF(Avdelinger!CG29="","",IF(Avdelinger!$A29="","Avdeling 25",Avdelinger!$A29)&amp;": "&amp;Avdelinger!CG29&amp;CHAR(10)&amp;CHAR(10))&amp;IF(Avdelinger!CG30="","",IF(Avdelinger!$A30="","Avdeling 26",Avdelinger!$A30)&amp;": "&amp;Avdelinger!CG30&amp;CHAR(10)&amp;CHAR(10))&amp;IF(Avdelinger!CG31="","",IF(Avdelinger!$A31="","Avdeling 27",Avdelinger!$A31)&amp;": "&amp;Avdelinger!CG31&amp;CHAR(10)&amp;CHAR(10))&amp;IF(Avdelinger!CG32="","",IF(Avdelinger!$A32="","Avdeling 28",Avdelinger!$A32)&amp;": "&amp;Avdelinger!CG32&amp;CHAR(10)&amp;CHAR(10))&amp;IF(Avdelinger!CG33="","",IF(Avdelinger!$A33="","Avdeling 29",Avdelinger!$A33)&amp;": "&amp;Avdelinger!CG33&amp;CHAR(10)&amp;CHAR(10))&amp;IF(Avdelinger!CG34="","",IF(Avdelinger!$A34="","Avdeling 30",Avdelinger!$A34)&amp;": "&amp;Avdelinger!CG34&amp;CHAR(10)&amp;CHAR(10)))</f>
        <v>[Her samles tekstene fra avdelingene. Bruk dem som utgangspunkt for én felles tekst for hele museet.]</v>
      </c>
      <c r="C77" s="60"/>
      <c r="D77" s="60"/>
      <c r="E77" s="60"/>
      <c r="F77" s="60"/>
      <c r="G77" s="2" t="str">
        <f>IF(COUNTA(Avdelinger!CG5:CG34)=0,"","Samlet lengde: "&amp;LEN(B77)&amp;" tegn")</f>
        <v/>
      </c>
    </row>
    <row r="80" spans="2:7" ht="21.95" customHeight="1">
      <c r="B80" s="61" t="s">
        <v>88</v>
      </c>
      <c r="C80" s="60"/>
      <c r="D80" s="60"/>
      <c r="E80" s="60"/>
      <c r="F80" s="60"/>
      <c r="G80" s="60"/>
    </row>
    <row r="81" spans="2:7" ht="29.1">
      <c r="B81" s="8" t="s">
        <v>89</v>
      </c>
      <c r="C81" s="9" t="s">
        <v>90</v>
      </c>
      <c r="D81" s="9" t="s">
        <v>91</v>
      </c>
      <c r="E81" s="9" t="s">
        <v>92</v>
      </c>
      <c r="F81" s="9" t="s">
        <v>93</v>
      </c>
      <c r="G81" s="15" t="s">
        <v>94</v>
      </c>
    </row>
    <row r="82" spans="2:7">
      <c r="B82" s="11" t="s">
        <v>32</v>
      </c>
      <c r="C82" s="18" t="str">
        <f>IF(Avdelinger!CH4="","",ROUND(Avdelinger!CH4,0))</f>
        <v/>
      </c>
      <c r="D82" s="18" t="str">
        <f>IF(Avdelinger!CI4="","",ROUND(Avdelinger!CI4,0))</f>
        <v/>
      </c>
      <c r="E82" s="18" t="str">
        <f>IF(Avdelinger!CJ4="","",ROUND(Avdelinger!CJ4,0))</f>
        <v/>
      </c>
      <c r="F82" s="18" t="str">
        <f>IF(Avdelinger!CK4="","",ROUND(Avdelinger!CK4,0))</f>
        <v/>
      </c>
      <c r="G82" s="2" t="str">
        <f t="shared" ref="G82:G88" si="0">IF(COUNT(C82:F82)=0,"",IF(SUM(C82:F82)&gt;100,"OBS: Summen er "&amp;SUM(C82:F82)&amp;" % – skjemaet godtar ikke mer enn 100. Juster (avrunding).","Sum "&amp;SUM(C82:F82)&amp;" %"))</f>
        <v/>
      </c>
    </row>
    <row r="83" spans="2:7">
      <c r="B83" s="11" t="s">
        <v>33</v>
      </c>
      <c r="C83" s="18" t="str">
        <f>IF(Avdelinger!CM4="","",ROUND(Avdelinger!CM4,0))</f>
        <v/>
      </c>
      <c r="D83" s="18" t="str">
        <f>IF(Avdelinger!CN4="","",ROUND(Avdelinger!CN4,0))</f>
        <v/>
      </c>
      <c r="E83" s="18" t="str">
        <f>IF(Avdelinger!CO4="","",ROUND(Avdelinger!CO4,0))</f>
        <v/>
      </c>
      <c r="F83" s="18" t="str">
        <f>IF(Avdelinger!CP4="","",ROUND(Avdelinger!CP4,0))</f>
        <v/>
      </c>
      <c r="G83" s="2" t="str">
        <f t="shared" si="0"/>
        <v/>
      </c>
    </row>
    <row r="84" spans="2:7">
      <c r="B84" s="11" t="s">
        <v>35</v>
      </c>
      <c r="C84" s="18" t="str">
        <f>IF(Avdelinger!CR4="","",ROUND(Avdelinger!CR4,0))</f>
        <v/>
      </c>
      <c r="D84" s="18" t="str">
        <f>IF(Avdelinger!CS4="","",ROUND(Avdelinger!CS4,0))</f>
        <v/>
      </c>
      <c r="E84" s="18" t="str">
        <f>IF(Avdelinger!CT4="","",ROUND(Avdelinger!CT4,0))</f>
        <v/>
      </c>
      <c r="F84" s="18" t="str">
        <f>IF(Avdelinger!CU4="","",ROUND(Avdelinger!CU4,0))</f>
        <v/>
      </c>
      <c r="G84" s="2" t="str">
        <f t="shared" si="0"/>
        <v/>
      </c>
    </row>
    <row r="85" spans="2:7">
      <c r="B85" s="11" t="s">
        <v>36</v>
      </c>
      <c r="C85" s="18" t="str">
        <f>IF(Avdelinger!CW4="","",ROUND(Avdelinger!CW4,0))</f>
        <v/>
      </c>
      <c r="D85" s="18" t="str">
        <f>IF(Avdelinger!CX4="","",ROUND(Avdelinger!CX4,0))</f>
        <v/>
      </c>
      <c r="E85" s="18" t="str">
        <f>IF(Avdelinger!CY4="","",ROUND(Avdelinger!CY4,0))</f>
        <v/>
      </c>
      <c r="F85" s="18" t="str">
        <f>IF(Avdelinger!CZ4="","",ROUND(Avdelinger!CZ4,0))</f>
        <v/>
      </c>
      <c r="G85" s="2" t="str">
        <f t="shared" si="0"/>
        <v/>
      </c>
    </row>
    <row r="86" spans="2:7">
      <c r="B86" s="11" t="s">
        <v>37</v>
      </c>
      <c r="C86" s="18" t="str">
        <f>IF(Avdelinger!DB4="","",ROUND(Avdelinger!DB4,0))</f>
        <v/>
      </c>
      <c r="D86" s="18" t="str">
        <f>IF(Avdelinger!DC4="","",ROUND(Avdelinger!DC4,0))</f>
        <v/>
      </c>
      <c r="E86" s="18" t="str">
        <f>IF(Avdelinger!DD4="","",ROUND(Avdelinger!DD4,0))</f>
        <v/>
      </c>
      <c r="F86" s="18" t="str">
        <f>IF(Avdelinger!DE4="","",ROUND(Avdelinger!DE4,0))</f>
        <v/>
      </c>
      <c r="G86" s="2" t="str">
        <f t="shared" si="0"/>
        <v/>
      </c>
    </row>
    <row r="87" spans="2:7">
      <c r="B87" s="11" t="s">
        <v>38</v>
      </c>
      <c r="C87" s="18" t="str">
        <f>IF(Avdelinger!DG4="","",ROUND(Avdelinger!DG4,0))</f>
        <v/>
      </c>
      <c r="D87" s="18" t="str">
        <f>IF(Avdelinger!DH4="","",ROUND(Avdelinger!DH4,0))</f>
        <v/>
      </c>
      <c r="E87" s="18" t="str">
        <f>IF(Avdelinger!DI4="","",ROUND(Avdelinger!DI4,0))</f>
        <v/>
      </c>
      <c r="F87" s="18" t="str">
        <f>IF(Avdelinger!DJ4="","",ROUND(Avdelinger!DJ4,0))</f>
        <v/>
      </c>
      <c r="G87" s="2" t="str">
        <f t="shared" si="0"/>
        <v/>
      </c>
    </row>
    <row r="88" spans="2:7">
      <c r="B88" s="11" t="s">
        <v>40</v>
      </c>
      <c r="C88" s="18" t="str">
        <f>IF(Avdelinger!DL4="","",ROUND(Avdelinger!DL4,0))</f>
        <v/>
      </c>
      <c r="D88" s="18" t="str">
        <f>IF(Avdelinger!DM4="","",ROUND(Avdelinger!DM4,0))</f>
        <v/>
      </c>
      <c r="E88" s="18" t="str">
        <f>IF(Avdelinger!DN4="","",ROUND(Avdelinger!DN4,0))</f>
        <v/>
      </c>
      <c r="F88" s="18" t="str">
        <f>IF(Avdelinger!DO4="","",ROUND(Avdelinger!DO4,0))</f>
        <v/>
      </c>
      <c r="G88" s="2" t="str">
        <f t="shared" si="0"/>
        <v/>
      </c>
    </row>
    <row r="90" spans="2:7" ht="29.1">
      <c r="B90" s="17" t="s">
        <v>95</v>
      </c>
    </row>
    <row r="91" spans="2:7" ht="120" customHeight="1">
      <c r="B91" s="52" t="str">
        <f>IF(COUNTA(Avdelinger!DQ5:DQ34)=0,"[Her samles tekstene fra avdelingene. Bruk dem som utgangspunkt for én felles tekst for hele museet.]",IF(Avdelinger!DQ5="","",IF(Avdelinger!$A5="","Avdeling 1",Avdelinger!$A5)&amp;": "&amp;Avdelinger!DQ5&amp;CHAR(10)&amp;CHAR(10))&amp;IF(Avdelinger!DQ6="","",IF(Avdelinger!$A6="","Avdeling 2",Avdelinger!$A6)&amp;": "&amp;Avdelinger!DQ6&amp;CHAR(10)&amp;CHAR(10))&amp;IF(Avdelinger!DQ7="","",IF(Avdelinger!$A7="","Avdeling 3",Avdelinger!$A7)&amp;": "&amp;Avdelinger!DQ7&amp;CHAR(10)&amp;CHAR(10))&amp;IF(Avdelinger!DQ8="","",IF(Avdelinger!$A8="","Avdeling 4",Avdelinger!$A8)&amp;": "&amp;Avdelinger!DQ8&amp;CHAR(10)&amp;CHAR(10))&amp;IF(Avdelinger!DQ9="","",IF(Avdelinger!$A9="","Avdeling 5",Avdelinger!$A9)&amp;": "&amp;Avdelinger!DQ9&amp;CHAR(10)&amp;CHAR(10))&amp;IF(Avdelinger!DQ10="","",IF(Avdelinger!$A10="","Avdeling 6",Avdelinger!$A10)&amp;": "&amp;Avdelinger!DQ10&amp;CHAR(10)&amp;CHAR(10))&amp;IF(Avdelinger!DQ11="","",IF(Avdelinger!$A11="","Avdeling 7",Avdelinger!$A11)&amp;": "&amp;Avdelinger!DQ11&amp;CHAR(10)&amp;CHAR(10))&amp;IF(Avdelinger!DQ12="","",IF(Avdelinger!$A12="","Avdeling 8",Avdelinger!$A12)&amp;": "&amp;Avdelinger!DQ12&amp;CHAR(10)&amp;CHAR(10))&amp;IF(Avdelinger!DQ13="","",IF(Avdelinger!$A13="","Avdeling 9",Avdelinger!$A13)&amp;": "&amp;Avdelinger!DQ13&amp;CHAR(10)&amp;CHAR(10))&amp;IF(Avdelinger!DQ14="","",IF(Avdelinger!$A14="","Avdeling 10",Avdelinger!$A14)&amp;": "&amp;Avdelinger!DQ14&amp;CHAR(10)&amp;CHAR(10))&amp;IF(Avdelinger!DQ15="","",IF(Avdelinger!$A15="","Avdeling 11",Avdelinger!$A15)&amp;": "&amp;Avdelinger!DQ15&amp;CHAR(10)&amp;CHAR(10))&amp;IF(Avdelinger!DQ16="","",IF(Avdelinger!$A16="","Avdeling 12",Avdelinger!$A16)&amp;": "&amp;Avdelinger!DQ16&amp;CHAR(10)&amp;CHAR(10))&amp;IF(Avdelinger!DQ17="","",IF(Avdelinger!$A17="","Avdeling 13",Avdelinger!$A17)&amp;": "&amp;Avdelinger!DQ17&amp;CHAR(10)&amp;CHAR(10))&amp;IF(Avdelinger!DQ18="","",IF(Avdelinger!$A18="","Avdeling 14",Avdelinger!$A18)&amp;": "&amp;Avdelinger!DQ18&amp;CHAR(10)&amp;CHAR(10))&amp;IF(Avdelinger!DQ19="","",IF(Avdelinger!$A19="","Avdeling 15",Avdelinger!$A19)&amp;": "&amp;Avdelinger!DQ19&amp;CHAR(10)&amp;CHAR(10))&amp;IF(Avdelinger!DQ20="","",IF(Avdelinger!$A20="","Avdeling 16",Avdelinger!$A20)&amp;": "&amp;Avdelinger!DQ20&amp;CHAR(10)&amp;CHAR(10))&amp;IF(Avdelinger!DQ21="","",IF(Avdelinger!$A21="","Avdeling 17",Avdelinger!$A21)&amp;": "&amp;Avdelinger!DQ21&amp;CHAR(10)&amp;CHAR(10))&amp;IF(Avdelinger!DQ22="","",IF(Avdelinger!$A22="","Avdeling 18",Avdelinger!$A22)&amp;": "&amp;Avdelinger!DQ22&amp;CHAR(10)&amp;CHAR(10))&amp;IF(Avdelinger!DQ23="","",IF(Avdelinger!$A23="","Avdeling 19",Avdelinger!$A23)&amp;": "&amp;Avdelinger!DQ23&amp;CHAR(10)&amp;CHAR(10))&amp;IF(Avdelinger!DQ24="","",IF(Avdelinger!$A24="","Avdeling 20",Avdelinger!$A24)&amp;": "&amp;Avdelinger!DQ24&amp;CHAR(10)&amp;CHAR(10))&amp;IF(Avdelinger!DQ25="","",IF(Avdelinger!$A25="","Avdeling 21",Avdelinger!$A25)&amp;": "&amp;Avdelinger!DQ25&amp;CHAR(10)&amp;CHAR(10))&amp;IF(Avdelinger!DQ26="","",IF(Avdelinger!$A26="","Avdeling 22",Avdelinger!$A26)&amp;": "&amp;Avdelinger!DQ26&amp;CHAR(10)&amp;CHAR(10))&amp;IF(Avdelinger!DQ27="","",IF(Avdelinger!$A27="","Avdeling 23",Avdelinger!$A27)&amp;": "&amp;Avdelinger!DQ27&amp;CHAR(10)&amp;CHAR(10))&amp;IF(Avdelinger!DQ28="","",IF(Avdelinger!$A28="","Avdeling 24",Avdelinger!$A28)&amp;": "&amp;Avdelinger!DQ28&amp;CHAR(10)&amp;CHAR(10))&amp;IF(Avdelinger!DQ29="","",IF(Avdelinger!$A29="","Avdeling 25",Avdelinger!$A29)&amp;": "&amp;Avdelinger!DQ29&amp;CHAR(10)&amp;CHAR(10))&amp;IF(Avdelinger!DQ30="","",IF(Avdelinger!$A30="","Avdeling 26",Avdelinger!$A30)&amp;": "&amp;Avdelinger!DQ30&amp;CHAR(10)&amp;CHAR(10))&amp;IF(Avdelinger!DQ31="","",IF(Avdelinger!$A31="","Avdeling 27",Avdelinger!$A31)&amp;": "&amp;Avdelinger!DQ31&amp;CHAR(10)&amp;CHAR(10))&amp;IF(Avdelinger!DQ32="","",IF(Avdelinger!$A32="","Avdeling 28",Avdelinger!$A32)&amp;": "&amp;Avdelinger!DQ32&amp;CHAR(10)&amp;CHAR(10))&amp;IF(Avdelinger!DQ33="","",IF(Avdelinger!$A33="","Avdeling 29",Avdelinger!$A33)&amp;": "&amp;Avdelinger!DQ33&amp;CHAR(10)&amp;CHAR(10))&amp;IF(Avdelinger!DQ34="","",IF(Avdelinger!$A34="","Avdeling 30",Avdelinger!$A34)&amp;": "&amp;Avdelinger!DQ34&amp;CHAR(10)&amp;CHAR(10)))</f>
        <v>[Her samles tekstene fra avdelingene. Bruk dem som utgangspunkt for én felles tekst for hele museet.]</v>
      </c>
      <c r="C91" s="60"/>
      <c r="D91" s="60"/>
      <c r="E91" s="60"/>
      <c r="F91" s="60"/>
      <c r="G91" s="2" t="str">
        <f>IF(COUNTA(Avdelinger!DQ5:DQ34)=0,"","Samlet lengde: "&amp;LEN(B91)&amp;" tegn")</f>
        <v/>
      </c>
    </row>
    <row r="93" spans="2:7">
      <c r="B93" s="8" t="s">
        <v>96</v>
      </c>
      <c r="C93" s="9" t="s">
        <v>47</v>
      </c>
      <c r="D93" s="10"/>
      <c r="E93" s="10"/>
      <c r="F93" s="10"/>
      <c r="G93" s="10"/>
    </row>
    <row r="94" spans="2:7">
      <c r="B94" s="11" t="s">
        <v>97</v>
      </c>
      <c r="C94" s="12" t="str">
        <f>IF(Avdelinger!DR4="","",Avdelinger!DR4)</f>
        <v/>
      </c>
      <c r="G94" s="2"/>
    </row>
    <row r="95" spans="2:7">
      <c r="B95" s="11" t="s">
        <v>98</v>
      </c>
      <c r="C95" s="12" t="str">
        <f>IF(Avdelinger!DS4="","",Avdelinger!DS4)</f>
        <v/>
      </c>
      <c r="G95" s="2"/>
    </row>
    <row r="96" spans="2:7">
      <c r="B96" s="11" t="s">
        <v>99</v>
      </c>
      <c r="C96" s="12" t="str">
        <f>IF(Avdelinger!DT4="","",Avdelinger!DT4)</f>
        <v/>
      </c>
      <c r="G96" s="2"/>
    </row>
    <row r="97" spans="2:7">
      <c r="B97" s="11" t="s">
        <v>100</v>
      </c>
      <c r="C97" s="12" t="str">
        <f>IF(Avdelinger!DU4="","",Avdelinger!DU4)</f>
        <v/>
      </c>
      <c r="G97" s="2"/>
    </row>
    <row r="98" spans="2:7">
      <c r="B98" s="11" t="s">
        <v>101</v>
      </c>
      <c r="C98" s="12" t="str">
        <f>IF(Avdelinger!DV4="","",Avdelinger!DV4)</f>
        <v/>
      </c>
      <c r="G98" s="2"/>
    </row>
    <row r="99" spans="2:7">
      <c r="B99" s="11" t="s">
        <v>102</v>
      </c>
      <c r="C99" s="12" t="str">
        <f>IF(COUNT(C94:C98)=0,"",SUM(C94:C98))</f>
        <v/>
      </c>
      <c r="G99" s="2" t="str">
        <f>IF(C99="","",IF(N(C99)&gt;N(C100),"OBS: Flere bygninger med tilstandsgrad enn kulturhistoriske bygninger på Omfang – skjemaet stopper innsending.",IF(N(C99)&lt;N(C100),"OBS: Summen bør være lik antall kulturhistoriske bygninger på Omfang.","OK – stemmer med Omfang")))</f>
        <v/>
      </c>
    </row>
    <row r="100" spans="2:7" ht="29.1">
      <c r="B100" s="11" t="s">
        <v>103</v>
      </c>
      <c r="C100" s="12" t="str">
        <f>IF(Avdelinger!I4="","",Avdelinger!I4)</f>
        <v/>
      </c>
      <c r="G100" s="2"/>
    </row>
    <row r="102" spans="2:7" ht="43.5">
      <c r="B102" s="17" t="s">
        <v>104</v>
      </c>
    </row>
    <row r="103" spans="2:7" ht="120" customHeight="1">
      <c r="B103" s="52" t="str">
        <f>IF(COUNTA(Avdelinger!DW5:DW34)=0,"[Her samles tekstene fra avdelingene. Bruk dem som utgangspunkt for én felles tekst for hele museet.]",IF(Avdelinger!DW5="","",IF(Avdelinger!$A5="","Avdeling 1",Avdelinger!$A5)&amp;": "&amp;Avdelinger!DW5&amp;CHAR(10)&amp;CHAR(10))&amp;IF(Avdelinger!DW6="","",IF(Avdelinger!$A6="","Avdeling 2",Avdelinger!$A6)&amp;": "&amp;Avdelinger!DW6&amp;CHAR(10)&amp;CHAR(10))&amp;IF(Avdelinger!DW7="","",IF(Avdelinger!$A7="","Avdeling 3",Avdelinger!$A7)&amp;": "&amp;Avdelinger!DW7&amp;CHAR(10)&amp;CHAR(10))&amp;IF(Avdelinger!DW8="","",IF(Avdelinger!$A8="","Avdeling 4",Avdelinger!$A8)&amp;": "&amp;Avdelinger!DW8&amp;CHAR(10)&amp;CHAR(10))&amp;IF(Avdelinger!DW9="","",IF(Avdelinger!$A9="","Avdeling 5",Avdelinger!$A9)&amp;": "&amp;Avdelinger!DW9&amp;CHAR(10)&amp;CHAR(10))&amp;IF(Avdelinger!DW10="","",IF(Avdelinger!$A10="","Avdeling 6",Avdelinger!$A10)&amp;": "&amp;Avdelinger!DW10&amp;CHAR(10)&amp;CHAR(10))&amp;IF(Avdelinger!DW11="","",IF(Avdelinger!$A11="","Avdeling 7",Avdelinger!$A11)&amp;": "&amp;Avdelinger!DW11&amp;CHAR(10)&amp;CHAR(10))&amp;IF(Avdelinger!DW12="","",IF(Avdelinger!$A12="","Avdeling 8",Avdelinger!$A12)&amp;": "&amp;Avdelinger!DW12&amp;CHAR(10)&amp;CHAR(10))&amp;IF(Avdelinger!DW13="","",IF(Avdelinger!$A13="","Avdeling 9",Avdelinger!$A13)&amp;": "&amp;Avdelinger!DW13&amp;CHAR(10)&amp;CHAR(10))&amp;IF(Avdelinger!DW14="","",IF(Avdelinger!$A14="","Avdeling 10",Avdelinger!$A14)&amp;": "&amp;Avdelinger!DW14&amp;CHAR(10)&amp;CHAR(10))&amp;IF(Avdelinger!DW15="","",IF(Avdelinger!$A15="","Avdeling 11",Avdelinger!$A15)&amp;": "&amp;Avdelinger!DW15&amp;CHAR(10)&amp;CHAR(10))&amp;IF(Avdelinger!DW16="","",IF(Avdelinger!$A16="","Avdeling 12",Avdelinger!$A16)&amp;": "&amp;Avdelinger!DW16&amp;CHAR(10)&amp;CHAR(10))&amp;IF(Avdelinger!DW17="","",IF(Avdelinger!$A17="","Avdeling 13",Avdelinger!$A17)&amp;": "&amp;Avdelinger!DW17&amp;CHAR(10)&amp;CHAR(10))&amp;IF(Avdelinger!DW18="","",IF(Avdelinger!$A18="","Avdeling 14",Avdelinger!$A18)&amp;": "&amp;Avdelinger!DW18&amp;CHAR(10)&amp;CHAR(10))&amp;IF(Avdelinger!DW19="","",IF(Avdelinger!$A19="","Avdeling 15",Avdelinger!$A19)&amp;": "&amp;Avdelinger!DW19&amp;CHAR(10)&amp;CHAR(10))&amp;IF(Avdelinger!DW20="","",IF(Avdelinger!$A20="","Avdeling 16",Avdelinger!$A20)&amp;": "&amp;Avdelinger!DW20&amp;CHAR(10)&amp;CHAR(10))&amp;IF(Avdelinger!DW21="","",IF(Avdelinger!$A21="","Avdeling 17",Avdelinger!$A21)&amp;": "&amp;Avdelinger!DW21&amp;CHAR(10)&amp;CHAR(10))&amp;IF(Avdelinger!DW22="","",IF(Avdelinger!$A22="","Avdeling 18",Avdelinger!$A22)&amp;": "&amp;Avdelinger!DW22&amp;CHAR(10)&amp;CHAR(10))&amp;IF(Avdelinger!DW23="","",IF(Avdelinger!$A23="","Avdeling 19",Avdelinger!$A23)&amp;": "&amp;Avdelinger!DW23&amp;CHAR(10)&amp;CHAR(10))&amp;IF(Avdelinger!DW24="","",IF(Avdelinger!$A24="","Avdeling 20",Avdelinger!$A24)&amp;": "&amp;Avdelinger!DW24&amp;CHAR(10)&amp;CHAR(10))&amp;IF(Avdelinger!DW25="","",IF(Avdelinger!$A25="","Avdeling 21",Avdelinger!$A25)&amp;": "&amp;Avdelinger!DW25&amp;CHAR(10)&amp;CHAR(10))&amp;IF(Avdelinger!DW26="","",IF(Avdelinger!$A26="","Avdeling 22",Avdelinger!$A26)&amp;": "&amp;Avdelinger!DW26&amp;CHAR(10)&amp;CHAR(10))&amp;IF(Avdelinger!DW27="","",IF(Avdelinger!$A27="","Avdeling 23",Avdelinger!$A27)&amp;": "&amp;Avdelinger!DW27&amp;CHAR(10)&amp;CHAR(10))&amp;IF(Avdelinger!DW28="","",IF(Avdelinger!$A28="","Avdeling 24",Avdelinger!$A28)&amp;": "&amp;Avdelinger!DW28&amp;CHAR(10)&amp;CHAR(10))&amp;IF(Avdelinger!DW29="","",IF(Avdelinger!$A29="","Avdeling 25",Avdelinger!$A29)&amp;": "&amp;Avdelinger!DW29&amp;CHAR(10)&amp;CHAR(10))&amp;IF(Avdelinger!DW30="","",IF(Avdelinger!$A30="","Avdeling 26",Avdelinger!$A30)&amp;": "&amp;Avdelinger!DW30&amp;CHAR(10)&amp;CHAR(10))&amp;IF(Avdelinger!DW31="","",IF(Avdelinger!$A31="","Avdeling 27",Avdelinger!$A31)&amp;": "&amp;Avdelinger!DW31&amp;CHAR(10)&amp;CHAR(10))&amp;IF(Avdelinger!DW32="","",IF(Avdelinger!$A32="","Avdeling 28",Avdelinger!$A32)&amp;": "&amp;Avdelinger!DW32&amp;CHAR(10)&amp;CHAR(10))&amp;IF(Avdelinger!DW33="","",IF(Avdelinger!$A33="","Avdeling 29",Avdelinger!$A33)&amp;": "&amp;Avdelinger!DW33&amp;CHAR(10)&amp;CHAR(10))&amp;IF(Avdelinger!DW34="","",IF(Avdelinger!$A34="","Avdeling 30",Avdelinger!$A34)&amp;": "&amp;Avdelinger!DW34&amp;CHAR(10)&amp;CHAR(10)))</f>
        <v>[Her samles tekstene fra avdelingene. Bruk dem som utgangspunkt for én felles tekst for hele museet.]</v>
      </c>
      <c r="C103" s="60"/>
      <c r="D103" s="60"/>
      <c r="E103" s="60"/>
      <c r="F103" s="60"/>
      <c r="G103" s="2" t="str">
        <f>IF(COUNTA(Avdelinger!DW5:DW34)=0,"","Samlet lengde: "&amp;LEN(B103)&amp;" tegn")</f>
        <v/>
      </c>
    </row>
    <row r="106" spans="2:7" ht="21.95" customHeight="1">
      <c r="B106" s="61" t="s">
        <v>105</v>
      </c>
      <c r="C106" s="60"/>
      <c r="D106" s="60"/>
      <c r="E106" s="60"/>
      <c r="F106" s="60"/>
      <c r="G106" s="60"/>
    </row>
    <row r="107" spans="2:7" ht="29.1">
      <c r="B107" s="8" t="s">
        <v>106</v>
      </c>
      <c r="C107" s="9" t="s">
        <v>107</v>
      </c>
      <c r="D107" s="9" t="s">
        <v>108</v>
      </c>
      <c r="E107" s="9" t="s">
        <v>109</v>
      </c>
      <c r="F107" s="10"/>
      <c r="G107" s="15" t="s">
        <v>110</v>
      </c>
    </row>
    <row r="108" spans="2:7">
      <c r="B108" s="11" t="s">
        <v>111</v>
      </c>
      <c r="C108" s="12" t="str">
        <f>IF(Avdelinger!DX4="","",Avdelinger!DX4)</f>
        <v/>
      </c>
      <c r="D108" s="12" t="str">
        <f>IF(Avdelinger!DY4="","",Avdelinger!DY4)</f>
        <v/>
      </c>
      <c r="E108" s="12" t="str">
        <f>IF(Avdelinger!DZ4="","",Avdelinger!DZ4)</f>
        <v/>
      </c>
      <c r="G108" s="2"/>
    </row>
    <row r="109" spans="2:7">
      <c r="B109" s="11" t="s">
        <v>112</v>
      </c>
      <c r="C109" s="12" t="str">
        <f>IF(Avdelinger!EA4="","",Avdelinger!EA4)</f>
        <v/>
      </c>
      <c r="D109" s="12" t="str">
        <f>IF(Avdelinger!EB4="","",Avdelinger!EB4)</f>
        <v/>
      </c>
      <c r="E109" s="12" t="str">
        <f>IF(Avdelinger!EC4="","",Avdelinger!EC4)</f>
        <v/>
      </c>
      <c r="G109" s="2"/>
    </row>
    <row r="110" spans="2:7">
      <c r="B110" s="11" t="s">
        <v>113</v>
      </c>
      <c r="C110" s="12" t="str">
        <f>IF(Avdelinger!ED4="","",Avdelinger!ED4)</f>
        <v/>
      </c>
      <c r="D110" s="12" t="str">
        <f>IF(Avdelinger!EE4="","",Avdelinger!EE4)</f>
        <v/>
      </c>
      <c r="E110" s="12" t="str">
        <f>IF(Avdelinger!EF4="","",Avdelinger!EF4)</f>
        <v/>
      </c>
      <c r="G110" s="2"/>
    </row>
    <row r="112" spans="2:7" ht="21.95" customHeight="1">
      <c r="B112" s="61" t="s">
        <v>114</v>
      </c>
      <c r="C112" s="60"/>
      <c r="D112" s="60"/>
      <c r="E112" s="60"/>
      <c r="F112" s="60"/>
      <c r="G112" s="60"/>
    </row>
    <row r="113" spans="2:7" ht="29.1">
      <c r="B113" s="11" t="s">
        <v>115</v>
      </c>
      <c r="C113" s="19"/>
      <c r="G113" s="4" t="str">
        <f>IF(C113="Ja","Kryss av i skjemaet. Tabellene under skal da ikke fylles ut.",IF(C113="Nei","Fyll ut tabellene under (tall fra arket Publikasjoner).",""))</f>
        <v/>
      </c>
    </row>
    <row r="115" spans="2:7" ht="29.1">
      <c r="B115" s="8" t="s">
        <v>116</v>
      </c>
      <c r="C115" s="9" t="s">
        <v>117</v>
      </c>
      <c r="D115" s="10"/>
      <c r="E115" s="10"/>
      <c r="F115" s="10"/>
      <c r="G115" s="10"/>
    </row>
    <row r="116" spans="2:7">
      <c r="B116" s="11" t="s">
        <v>118</v>
      </c>
      <c r="C116" s="12" t="str">
        <f>IF(Publikasjoner!C3="","",Publikasjoner!C3)</f>
        <v/>
      </c>
      <c r="G116" s="2"/>
    </row>
    <row r="117" spans="2:7">
      <c r="B117" s="11" t="s">
        <v>119</v>
      </c>
      <c r="C117" s="12" t="str">
        <f>IF(Publikasjoner!C4="","",Publikasjoner!C4)</f>
        <v/>
      </c>
      <c r="G117" s="2"/>
    </row>
    <row r="118" spans="2:7">
      <c r="B118" s="11" t="s">
        <v>120</v>
      </c>
      <c r="C118" s="12" t="str">
        <f>IF(Publikasjoner!C5="","",Publikasjoner!C5)</f>
        <v/>
      </c>
      <c r="G118" s="2"/>
    </row>
    <row r="119" spans="2:7">
      <c r="B119" s="11" t="s">
        <v>121</v>
      </c>
      <c r="C119" s="12" t="str">
        <f>IF(Publikasjoner!C6="","",Publikasjoner!C6)</f>
        <v/>
      </c>
      <c r="G119" s="2"/>
    </row>
    <row r="120" spans="2:7">
      <c r="B120" s="11" t="s">
        <v>122</v>
      </c>
      <c r="C120" s="12" t="str">
        <f>IF(Publikasjoner!C7="","",Publikasjoner!C7)</f>
        <v/>
      </c>
      <c r="G120" s="2"/>
    </row>
    <row r="121" spans="2:7">
      <c r="B121" s="11" t="s">
        <v>123</v>
      </c>
      <c r="C121" s="12" t="str">
        <f>IF(Publikasjoner!C8="","",Publikasjoner!C8)</f>
        <v/>
      </c>
      <c r="G121" s="2"/>
    </row>
    <row r="122" spans="2:7">
      <c r="B122" s="11" t="s">
        <v>124</v>
      </c>
      <c r="C122" s="12" t="str">
        <f>IF(Publikasjoner!C9="","",Publikasjoner!C9)</f>
        <v/>
      </c>
      <c r="G122" s="2"/>
    </row>
    <row r="123" spans="2:7">
      <c r="B123" s="11" t="s">
        <v>125</v>
      </c>
      <c r="C123" s="12" t="str">
        <f>IF(Publikasjoner!C10="","",Publikasjoner!C10)</f>
        <v/>
      </c>
      <c r="G123" s="2"/>
    </row>
    <row r="124" spans="2:7">
      <c r="B124" s="11" t="s">
        <v>126</v>
      </c>
      <c r="C124" s="12" t="str">
        <f>IF(Publikasjoner!C11="","",Publikasjoner!C11)</f>
        <v/>
      </c>
      <c r="G124" s="2"/>
    </row>
    <row r="125" spans="2:7">
      <c r="B125" s="11" t="s">
        <v>127</v>
      </c>
      <c r="C125" s="12" t="str">
        <f>IF(Publikasjoner!C12="","",Publikasjoner!C12)</f>
        <v/>
      </c>
      <c r="G125" s="2"/>
    </row>
    <row r="126" spans="2:7">
      <c r="B126" s="11" t="s">
        <v>128</v>
      </c>
      <c r="C126" s="12" t="str">
        <f>IF(Publikasjoner!C13="","",Publikasjoner!C13)</f>
        <v/>
      </c>
      <c r="G126" s="2"/>
    </row>
    <row r="127" spans="2:7">
      <c r="B127" s="11" t="s">
        <v>129</v>
      </c>
      <c r="C127" s="12" t="str">
        <f>IF(Publikasjoner!C14="","",Publikasjoner!C14)</f>
        <v/>
      </c>
      <c r="G127" s="2"/>
    </row>
    <row r="128" spans="2:7">
      <c r="B128" s="11" t="s">
        <v>130</v>
      </c>
      <c r="C128" s="12" t="str">
        <f>IF(Publikasjoner!C15="","",Publikasjoner!C15)</f>
        <v/>
      </c>
      <c r="G128" s="2"/>
    </row>
    <row r="129" spans="2:7" ht="29.1">
      <c r="B129" s="8" t="s">
        <v>131</v>
      </c>
      <c r="C129" s="9" t="s">
        <v>117</v>
      </c>
      <c r="D129" s="10"/>
      <c r="E129" s="10"/>
      <c r="F129" s="10"/>
      <c r="G129" s="10"/>
    </row>
    <row r="130" spans="2:7">
      <c r="B130" s="11" t="s">
        <v>132</v>
      </c>
      <c r="C130" s="12" t="str">
        <f>IF(Publikasjoner!C18="","",Publikasjoner!C18)</f>
        <v/>
      </c>
      <c r="G130" s="2"/>
    </row>
    <row r="131" spans="2:7">
      <c r="B131" s="11" t="s">
        <v>133</v>
      </c>
      <c r="C131" s="12" t="str">
        <f>IF(Publikasjoner!C19="","",Publikasjoner!C19)</f>
        <v/>
      </c>
      <c r="G131" s="2"/>
    </row>
    <row r="132" spans="2:7">
      <c r="B132" s="11" t="s">
        <v>134</v>
      </c>
      <c r="C132" s="12" t="str">
        <f>IF(Publikasjoner!C20="","",Publikasjoner!C20)</f>
        <v/>
      </c>
      <c r="G132" s="2"/>
    </row>
    <row r="133" spans="2:7">
      <c r="B133" s="11" t="s">
        <v>135</v>
      </c>
      <c r="C133" s="12" t="str">
        <f>IF(Publikasjoner!C21="","",Publikasjoner!C21)</f>
        <v/>
      </c>
      <c r="G133" s="2"/>
    </row>
    <row r="134" spans="2:7">
      <c r="B134" s="11" t="s">
        <v>136</v>
      </c>
      <c r="C134" s="12" t="str">
        <f>IF(Publikasjoner!C22="","",Publikasjoner!C22)</f>
        <v/>
      </c>
      <c r="G134" s="2"/>
    </row>
    <row r="135" spans="2:7">
      <c r="B135" s="11" t="s">
        <v>137</v>
      </c>
      <c r="C135" s="12" t="str">
        <f>IF(Publikasjoner!C23="","",Publikasjoner!C23)</f>
        <v/>
      </c>
      <c r="G135" s="2"/>
    </row>
    <row r="136" spans="2:7">
      <c r="B136" s="11" t="s">
        <v>130</v>
      </c>
      <c r="C136" s="12" t="str">
        <f>IF(Publikasjoner!C24="","",Publikasjoner!C24)</f>
        <v/>
      </c>
      <c r="G136" s="2"/>
    </row>
    <row r="137" spans="2:7" ht="29.1">
      <c r="B137" s="8" t="s">
        <v>138</v>
      </c>
      <c r="C137" s="9" t="s">
        <v>117</v>
      </c>
      <c r="D137" s="10"/>
      <c r="E137" s="10"/>
      <c r="F137" s="10"/>
      <c r="G137" s="10"/>
    </row>
    <row r="138" spans="2:7">
      <c r="B138" s="11" t="s">
        <v>139</v>
      </c>
      <c r="C138" s="12" t="str">
        <f>IF(Publikasjoner!C27="","",Publikasjoner!C27)</f>
        <v/>
      </c>
      <c r="G138" s="2"/>
    </row>
    <row r="139" spans="2:7">
      <c r="B139" s="11" t="s">
        <v>140</v>
      </c>
      <c r="C139" s="12" t="str">
        <f>IF(Publikasjoner!C28="","",Publikasjoner!C28)</f>
        <v/>
      </c>
      <c r="G139" s="2"/>
    </row>
    <row r="140" spans="2:7">
      <c r="B140" s="11" t="s">
        <v>141</v>
      </c>
      <c r="C140" s="12" t="str">
        <f>IF(Publikasjoner!C29="","",Publikasjoner!C29)</f>
        <v/>
      </c>
      <c r="G140" s="2"/>
    </row>
    <row r="141" spans="2:7">
      <c r="B141" s="11" t="s">
        <v>142</v>
      </c>
      <c r="C141" s="12" t="str">
        <f>IF(Publikasjoner!C30="","",Publikasjoner!C30)</f>
        <v/>
      </c>
      <c r="G141" s="2"/>
    </row>
    <row r="142" spans="2:7">
      <c r="B142" s="11" t="s">
        <v>143</v>
      </c>
      <c r="C142" s="12" t="str">
        <f>IF(Publikasjoner!C31="","",Publikasjoner!C31)</f>
        <v/>
      </c>
      <c r="G142" s="2"/>
    </row>
    <row r="143" spans="2:7">
      <c r="B143" s="11" t="s">
        <v>144</v>
      </c>
      <c r="C143" s="12" t="str">
        <f>IF(Publikasjoner!C32="","",Publikasjoner!C32)</f>
        <v/>
      </c>
      <c r="G143" s="2"/>
    </row>
    <row r="144" spans="2:7">
      <c r="B144" s="11" t="s">
        <v>130</v>
      </c>
      <c r="C144" s="12" t="str">
        <f>IF(Publikasjoner!C33="","",Publikasjoner!C33)</f>
        <v/>
      </c>
      <c r="G144" s="2"/>
    </row>
    <row r="145" spans="2:7" ht="29.1">
      <c r="B145" s="8" t="s">
        <v>145</v>
      </c>
      <c r="C145" s="9" t="s">
        <v>117</v>
      </c>
      <c r="D145" s="10"/>
      <c r="E145" s="10"/>
      <c r="F145" s="10"/>
      <c r="G145" s="10"/>
    </row>
    <row r="146" spans="2:7">
      <c r="B146" s="11" t="s">
        <v>146</v>
      </c>
      <c r="C146" s="12" t="str">
        <f>IF(Publikasjoner!C36="","",Publikasjoner!C36)</f>
        <v/>
      </c>
      <c r="G146" s="2"/>
    </row>
    <row r="147" spans="2:7">
      <c r="B147" s="11" t="s">
        <v>147</v>
      </c>
      <c r="C147" s="12" t="str">
        <f>IF(Publikasjoner!C37="","",Publikasjoner!C37)</f>
        <v/>
      </c>
      <c r="G147" s="2"/>
    </row>
    <row r="148" spans="2:7">
      <c r="B148" s="11" t="s">
        <v>148</v>
      </c>
      <c r="C148" s="12" t="str">
        <f>IF(Publikasjoner!C38="","",Publikasjoner!C38)</f>
        <v/>
      </c>
      <c r="G148" s="2"/>
    </row>
    <row r="149" spans="2:7">
      <c r="B149" s="11" t="s">
        <v>149</v>
      </c>
      <c r="C149" s="12" t="str">
        <f>IF(Publikasjoner!C39="","",Publikasjoner!C39)</f>
        <v/>
      </c>
      <c r="G149" s="2"/>
    </row>
    <row r="150" spans="2:7">
      <c r="B150" s="11" t="s">
        <v>150</v>
      </c>
      <c r="C150" s="12" t="str">
        <f>IF(Publikasjoner!C40="","",Publikasjoner!C40)</f>
        <v/>
      </c>
      <c r="G150" s="2"/>
    </row>
    <row r="151" spans="2:7">
      <c r="B151" s="11" t="s">
        <v>130</v>
      </c>
      <c r="C151" s="12" t="str">
        <f>IF(Publikasjoner!C41="","",Publikasjoner!C41)</f>
        <v/>
      </c>
      <c r="G151" s="2"/>
    </row>
    <row r="152" spans="2:7" ht="29.1">
      <c r="B152" s="8" t="s">
        <v>151</v>
      </c>
      <c r="C152" s="9" t="s">
        <v>117</v>
      </c>
      <c r="D152" s="10"/>
      <c r="E152" s="10"/>
      <c r="F152" s="10"/>
      <c r="G152" s="10"/>
    </row>
    <row r="153" spans="2:7">
      <c r="B153" s="11" t="s">
        <v>152</v>
      </c>
      <c r="C153" s="12" t="str">
        <f>IF(Publikasjoner!C44="","",Publikasjoner!C44)</f>
        <v/>
      </c>
      <c r="G153" s="2"/>
    </row>
    <row r="154" spans="2:7">
      <c r="B154" s="11" t="s">
        <v>153</v>
      </c>
      <c r="C154" s="12" t="str">
        <f>IF(Publikasjoner!C45="","",Publikasjoner!C45)</f>
        <v/>
      </c>
      <c r="G154" s="2"/>
    </row>
    <row r="155" spans="2:7">
      <c r="B155" s="11" t="s">
        <v>154</v>
      </c>
      <c r="C155" s="12" t="str">
        <f>IF(Publikasjoner!C46="","",Publikasjoner!C46)</f>
        <v/>
      </c>
      <c r="G155" s="2"/>
    </row>
    <row r="156" spans="2:7">
      <c r="B156" s="11" t="s">
        <v>155</v>
      </c>
      <c r="C156" s="12" t="str">
        <f>IF(Publikasjoner!C47="","",Publikasjoner!C47)</f>
        <v/>
      </c>
      <c r="G156" s="2"/>
    </row>
    <row r="157" spans="2:7">
      <c r="B157" s="11" t="s">
        <v>156</v>
      </c>
      <c r="C157" s="12" t="str">
        <f>IF(Publikasjoner!C48="","",Publikasjoner!C48)</f>
        <v/>
      </c>
      <c r="G157" s="2"/>
    </row>
    <row r="158" spans="2:7">
      <c r="B158" s="11" t="s">
        <v>157</v>
      </c>
      <c r="C158" s="12" t="str">
        <f>IF(Publikasjoner!C49="","",Publikasjoner!C49)</f>
        <v/>
      </c>
      <c r="G158" s="2"/>
    </row>
    <row r="159" spans="2:7">
      <c r="B159" s="11" t="s">
        <v>158</v>
      </c>
      <c r="C159" s="12" t="str">
        <f>IF(Publikasjoner!C50="","",Publikasjoner!C50)</f>
        <v/>
      </c>
      <c r="G159" s="2"/>
    </row>
    <row r="160" spans="2:7">
      <c r="B160" s="11" t="s">
        <v>159</v>
      </c>
      <c r="C160" s="12" t="str">
        <f>IF(Publikasjoner!C51="","",Publikasjoner!C51)</f>
        <v/>
      </c>
      <c r="G160" s="2"/>
    </row>
    <row r="161" spans="2:7">
      <c r="B161" s="11" t="s">
        <v>125</v>
      </c>
      <c r="C161" s="12" t="str">
        <f>IF(Publikasjoner!C52="","",Publikasjoner!C52)</f>
        <v/>
      </c>
      <c r="G161" s="2"/>
    </row>
    <row r="162" spans="2:7">
      <c r="B162" s="11" t="s">
        <v>130</v>
      </c>
      <c r="C162" s="12" t="str">
        <f>IF(Publikasjoner!C53="","",Publikasjoner!C53)</f>
        <v/>
      </c>
      <c r="G162" s="2"/>
    </row>
    <row r="163" spans="2:7" ht="29.1">
      <c r="B163" s="8" t="s">
        <v>160</v>
      </c>
      <c r="C163" s="9" t="s">
        <v>117</v>
      </c>
      <c r="D163" s="10"/>
      <c r="E163" s="10"/>
      <c r="F163" s="10"/>
      <c r="G163" s="10"/>
    </row>
    <row r="164" spans="2:7">
      <c r="B164" s="11" t="s">
        <v>161</v>
      </c>
      <c r="C164" s="12" t="str">
        <f>IF(Publikasjoner!C56="","",Publikasjoner!C56)</f>
        <v/>
      </c>
      <c r="G164" s="2"/>
    </row>
    <row r="165" spans="2:7">
      <c r="B165" s="11" t="s">
        <v>162</v>
      </c>
      <c r="C165" s="12" t="str">
        <f>IF(Publikasjoner!C57="","",Publikasjoner!C57)</f>
        <v/>
      </c>
      <c r="G165" s="2"/>
    </row>
    <row r="166" spans="2:7">
      <c r="B166" s="11" t="s">
        <v>163</v>
      </c>
      <c r="C166" s="12" t="str">
        <f>IF(Publikasjoner!C58="","",Publikasjoner!C58)</f>
        <v/>
      </c>
      <c r="G166" s="2"/>
    </row>
    <row r="167" spans="2:7">
      <c r="B167" s="11" t="s">
        <v>164</v>
      </c>
      <c r="C167" s="12" t="str">
        <f>IF(Publikasjoner!C59="","",Publikasjoner!C59)</f>
        <v/>
      </c>
      <c r="G167" s="2"/>
    </row>
    <row r="168" spans="2:7">
      <c r="B168" s="11" t="s">
        <v>130</v>
      </c>
      <c r="C168" s="12" t="str">
        <f>IF(Publikasjoner!C60="","",Publikasjoner!C60)</f>
        <v/>
      </c>
      <c r="G168" s="2"/>
    </row>
    <row r="169" spans="2:7" ht="29.1">
      <c r="B169" s="8" t="s">
        <v>165</v>
      </c>
      <c r="C169" s="9" t="s">
        <v>117</v>
      </c>
      <c r="D169" s="10"/>
      <c r="E169" s="10"/>
      <c r="F169" s="10"/>
      <c r="G169" s="10"/>
    </row>
    <row r="170" spans="2:7">
      <c r="B170" s="11" t="s">
        <v>166</v>
      </c>
      <c r="C170" s="12" t="str">
        <f>IF(Publikasjoner!C63="","",Publikasjoner!C63)</f>
        <v/>
      </c>
      <c r="G170" s="2"/>
    </row>
    <row r="171" spans="2:7">
      <c r="B171" s="11" t="s">
        <v>167</v>
      </c>
      <c r="C171" s="12" t="str">
        <f>IF(Publikasjoner!C64="","",Publikasjoner!C64)</f>
        <v/>
      </c>
      <c r="G171" s="2"/>
    </row>
    <row r="172" spans="2:7">
      <c r="B172" s="11" t="s">
        <v>168</v>
      </c>
      <c r="C172" s="12" t="str">
        <f>IF(Publikasjoner!C65="","",Publikasjoner!C65)</f>
        <v/>
      </c>
      <c r="G172" s="2"/>
    </row>
    <row r="173" spans="2:7">
      <c r="B173" s="11" t="s">
        <v>169</v>
      </c>
      <c r="C173" s="12" t="str">
        <f>IF(Publikasjoner!C66="","",Publikasjoner!C66)</f>
        <v/>
      </c>
      <c r="G173" s="2"/>
    </row>
    <row r="174" spans="2:7">
      <c r="B174" s="11" t="s">
        <v>170</v>
      </c>
      <c r="C174" s="12" t="str">
        <f>IF(Publikasjoner!C67="","",Publikasjoner!C67)</f>
        <v/>
      </c>
      <c r="G174" s="2"/>
    </row>
    <row r="175" spans="2:7">
      <c r="B175" s="11" t="s">
        <v>171</v>
      </c>
      <c r="C175" s="12" t="str">
        <f>IF(Publikasjoner!C68="","",Publikasjoner!C68)</f>
        <v/>
      </c>
      <c r="G175" s="2"/>
    </row>
    <row r="176" spans="2:7">
      <c r="B176" s="11" t="s">
        <v>172</v>
      </c>
      <c r="C176" s="12" t="str">
        <f>IF(Publikasjoner!C69="","",Publikasjoner!C69)</f>
        <v/>
      </c>
      <c r="G176" s="2"/>
    </row>
    <row r="177" spans="2:7">
      <c r="B177" s="11" t="s">
        <v>130</v>
      </c>
      <c r="C177" s="12" t="str">
        <f>IF(Publikasjoner!C70="","",Publikasjoner!C70)</f>
        <v/>
      </c>
      <c r="G177" s="2"/>
    </row>
    <row r="178" spans="2:7" ht="29.1">
      <c r="B178" s="8" t="s">
        <v>173</v>
      </c>
      <c r="C178" s="9" t="s">
        <v>117</v>
      </c>
      <c r="D178" s="10"/>
      <c r="E178" s="10"/>
      <c r="F178" s="10"/>
      <c r="G178" s="10"/>
    </row>
    <row r="179" spans="2:7">
      <c r="B179" s="11" t="s">
        <v>174</v>
      </c>
      <c r="C179" s="12" t="str">
        <f>IF(Publikasjoner!C73="","",Publikasjoner!C73)</f>
        <v/>
      </c>
      <c r="G179" s="2"/>
    </row>
    <row r="180" spans="2:7">
      <c r="B180" s="11" t="s">
        <v>175</v>
      </c>
      <c r="C180" s="12" t="str">
        <f>IF(Publikasjoner!C74="","",Publikasjoner!C74)</f>
        <v/>
      </c>
      <c r="G180" s="2"/>
    </row>
    <row r="181" spans="2:7">
      <c r="B181" s="11" t="s">
        <v>176</v>
      </c>
      <c r="C181" s="12" t="str">
        <f>IF(Publikasjoner!C75="","",Publikasjoner!C75)</f>
        <v/>
      </c>
      <c r="G181" s="2"/>
    </row>
    <row r="182" spans="2:7">
      <c r="B182" s="11" t="s">
        <v>177</v>
      </c>
      <c r="C182" s="12" t="str">
        <f>IF(Publikasjoner!C76="","",Publikasjoner!C76)</f>
        <v/>
      </c>
      <c r="G182" s="2"/>
    </row>
    <row r="183" spans="2:7">
      <c r="B183" s="11" t="s">
        <v>178</v>
      </c>
      <c r="C183" s="12" t="str">
        <f>IF(Publikasjoner!C77="","",Publikasjoner!C77)</f>
        <v/>
      </c>
      <c r="G183" s="2"/>
    </row>
    <row r="184" spans="2:7">
      <c r="B184" s="11" t="s">
        <v>179</v>
      </c>
      <c r="C184" s="12" t="str">
        <f>IF(Publikasjoner!C78="","",Publikasjoner!C78)</f>
        <v/>
      </c>
      <c r="G184" s="2"/>
    </row>
    <row r="185" spans="2:7">
      <c r="B185" s="11" t="s">
        <v>130</v>
      </c>
      <c r="C185" s="12" t="str">
        <f>IF(Publikasjoner!C79="","",Publikasjoner!C79)</f>
        <v/>
      </c>
      <c r="G185" s="2"/>
    </row>
    <row r="186" spans="2:7" ht="29.1">
      <c r="B186" s="8" t="s">
        <v>180</v>
      </c>
      <c r="C186" s="9" t="s">
        <v>117</v>
      </c>
      <c r="D186" s="10"/>
      <c r="E186" s="10"/>
      <c r="F186" s="10"/>
      <c r="G186" s="10"/>
    </row>
    <row r="187" spans="2:7">
      <c r="B187" s="11" t="s">
        <v>181</v>
      </c>
      <c r="C187" s="12" t="str">
        <f>IF(Publikasjoner!C82="","",Publikasjoner!C82)</f>
        <v/>
      </c>
      <c r="G187" s="2"/>
    </row>
    <row r="188" spans="2:7">
      <c r="B188" s="11" t="s">
        <v>182</v>
      </c>
      <c r="C188" s="12" t="str">
        <f>IF(Publikasjoner!C83="","",Publikasjoner!C83)</f>
        <v/>
      </c>
      <c r="G188" s="2"/>
    </row>
    <row r="189" spans="2:7">
      <c r="B189" s="11" t="s">
        <v>130</v>
      </c>
      <c r="C189" s="12" t="str">
        <f>IF(Publikasjoner!C84="","",Publikasjoner!C84)</f>
        <v/>
      </c>
      <c r="G189" s="2"/>
    </row>
    <row r="190" spans="2:7" ht="29.1">
      <c r="B190" s="8" t="s">
        <v>183</v>
      </c>
      <c r="C190" s="9" t="s">
        <v>117</v>
      </c>
      <c r="D190" s="10"/>
      <c r="E190" s="10"/>
      <c r="F190" s="10"/>
      <c r="G190" s="10"/>
    </row>
    <row r="191" spans="2:7">
      <c r="B191" s="11" t="s">
        <v>184</v>
      </c>
      <c r="C191" s="12" t="str">
        <f>IF(Publikasjoner!C87="","",Publikasjoner!C87)</f>
        <v/>
      </c>
      <c r="G191" s="2"/>
    </row>
    <row r="192" spans="2:7">
      <c r="B192" s="11" t="s">
        <v>130</v>
      </c>
      <c r="C192" s="12" t="str">
        <f>IF(Publikasjoner!C88="","",Publikasjoner!C88)</f>
        <v/>
      </c>
      <c r="G192" s="2"/>
    </row>
    <row r="193" spans="2:7">
      <c r="B193" s="11" t="s">
        <v>185</v>
      </c>
      <c r="C193" s="12" t="str">
        <f>IF(Publikasjoner!C90="","",Publikasjoner!C90)</f>
        <v/>
      </c>
      <c r="G193" s="2"/>
    </row>
    <row r="195" spans="2:7" ht="29.1">
      <c r="B195" s="8" t="s">
        <v>186</v>
      </c>
      <c r="C195" s="9" t="s">
        <v>187</v>
      </c>
      <c r="D195" s="9" t="s">
        <v>188</v>
      </c>
      <c r="E195" s="10"/>
      <c r="F195" s="10"/>
      <c r="G195" s="10"/>
    </row>
    <row r="196" spans="2:7">
      <c r="B196" s="11" t="s">
        <v>189</v>
      </c>
      <c r="C196" s="12" t="str">
        <f>IF(Avdelinger!EG4="","",Avdelinger!EG4)</f>
        <v/>
      </c>
      <c r="D196" s="12" t="str">
        <f>IF(Avdelinger!EH4="","",Avdelinger!EH4)</f>
        <v/>
      </c>
      <c r="G196" s="2" t="str">
        <f>IF(N(D196)&gt;N(C196),"OBS: Antall nye kan ikke være høyere enn antall i drift.","")</f>
        <v/>
      </c>
    </row>
    <row r="198" spans="2:7" ht="29.1">
      <c r="B198" s="8" t="s">
        <v>190</v>
      </c>
      <c r="C198" s="9" t="s">
        <v>191</v>
      </c>
      <c r="D198" s="10"/>
      <c r="E198" s="10"/>
      <c r="F198" s="10"/>
      <c r="G198" s="15" t="s">
        <v>192</v>
      </c>
    </row>
    <row r="199" spans="2:7">
      <c r="B199" s="11" t="s">
        <v>193</v>
      </c>
      <c r="C199" s="12" t="str">
        <f>IF(Avdelinger!EI4="","",Avdelinger!EI4)</f>
        <v/>
      </c>
      <c r="G199" s="2"/>
    </row>
    <row r="200" spans="2:7">
      <c r="B200" s="11" t="s">
        <v>194</v>
      </c>
      <c r="C200" s="12" t="str">
        <f>IF(Avdelinger!EJ4="","",Avdelinger!EJ4)</f>
        <v/>
      </c>
      <c r="G200" s="2"/>
    </row>
    <row r="201" spans="2:7">
      <c r="B201" s="11" t="s">
        <v>195</v>
      </c>
      <c r="C201" s="12" t="str">
        <f>IF(Avdelinger!EK4="","",Avdelinger!EK4)</f>
        <v/>
      </c>
      <c r="G201" s="2"/>
    </row>
    <row r="202" spans="2:7">
      <c r="B202" s="11" t="s">
        <v>196</v>
      </c>
      <c r="C202" s="12" t="str">
        <f>IF(COUNT(C199:C201)=0,"",SUM(C199:C201))</f>
        <v/>
      </c>
      <c r="G202" s="13" t="s">
        <v>197</v>
      </c>
    </row>
    <row r="204" spans="2:7" ht="29.1">
      <c r="B204" s="8" t="s">
        <v>198</v>
      </c>
      <c r="C204" s="9" t="s">
        <v>199</v>
      </c>
      <c r="D204" s="10"/>
      <c r="E204" s="10"/>
      <c r="F204" s="10"/>
      <c r="G204" s="10"/>
    </row>
    <row r="205" spans="2:7">
      <c r="B205" s="11" t="s">
        <v>200</v>
      </c>
      <c r="C205" s="12" t="str">
        <f>IF(Avdelinger!EL4="","",Avdelinger!EL4)</f>
        <v/>
      </c>
      <c r="G205" s="2"/>
    </row>
    <row r="206" spans="2:7" ht="29.1">
      <c r="B206" s="11" t="s">
        <v>201</v>
      </c>
      <c r="C206" s="12" t="str">
        <f>IF(Avdelinger!EM4="","",Avdelinger!EM4)</f>
        <v/>
      </c>
      <c r="G206" s="2"/>
    </row>
    <row r="208" spans="2:7" ht="29.1">
      <c r="B208" s="17" t="s">
        <v>202</v>
      </c>
    </row>
    <row r="209" spans="2:7" ht="120" customHeight="1">
      <c r="B209" s="52" t="str">
        <f>IF(COUNTA(Avdelinger!EN5:EN34)=0,"[Her samles tekstene fra avdelingene. Bruk dem som utgangspunkt for én felles tekst for hele museet.]",IF(Avdelinger!EN5="","",IF(Avdelinger!$A5="","Avdeling 1",Avdelinger!$A5)&amp;": "&amp;Avdelinger!EN5&amp;CHAR(10)&amp;CHAR(10))&amp;IF(Avdelinger!EN6="","",IF(Avdelinger!$A6="","Avdeling 2",Avdelinger!$A6)&amp;": "&amp;Avdelinger!EN6&amp;CHAR(10)&amp;CHAR(10))&amp;IF(Avdelinger!EN7="","",IF(Avdelinger!$A7="","Avdeling 3",Avdelinger!$A7)&amp;": "&amp;Avdelinger!EN7&amp;CHAR(10)&amp;CHAR(10))&amp;IF(Avdelinger!EN8="","",IF(Avdelinger!$A8="","Avdeling 4",Avdelinger!$A8)&amp;": "&amp;Avdelinger!EN8&amp;CHAR(10)&amp;CHAR(10))&amp;IF(Avdelinger!EN9="","",IF(Avdelinger!$A9="","Avdeling 5",Avdelinger!$A9)&amp;": "&amp;Avdelinger!EN9&amp;CHAR(10)&amp;CHAR(10))&amp;IF(Avdelinger!EN10="","",IF(Avdelinger!$A10="","Avdeling 6",Avdelinger!$A10)&amp;": "&amp;Avdelinger!EN10&amp;CHAR(10)&amp;CHAR(10))&amp;IF(Avdelinger!EN11="","",IF(Avdelinger!$A11="","Avdeling 7",Avdelinger!$A11)&amp;": "&amp;Avdelinger!EN11&amp;CHAR(10)&amp;CHAR(10))&amp;IF(Avdelinger!EN12="","",IF(Avdelinger!$A12="","Avdeling 8",Avdelinger!$A12)&amp;": "&amp;Avdelinger!EN12&amp;CHAR(10)&amp;CHAR(10))&amp;IF(Avdelinger!EN13="","",IF(Avdelinger!$A13="","Avdeling 9",Avdelinger!$A13)&amp;": "&amp;Avdelinger!EN13&amp;CHAR(10)&amp;CHAR(10))&amp;IF(Avdelinger!EN14="","",IF(Avdelinger!$A14="","Avdeling 10",Avdelinger!$A14)&amp;": "&amp;Avdelinger!EN14&amp;CHAR(10)&amp;CHAR(10))&amp;IF(Avdelinger!EN15="","",IF(Avdelinger!$A15="","Avdeling 11",Avdelinger!$A15)&amp;": "&amp;Avdelinger!EN15&amp;CHAR(10)&amp;CHAR(10))&amp;IF(Avdelinger!EN16="","",IF(Avdelinger!$A16="","Avdeling 12",Avdelinger!$A16)&amp;": "&amp;Avdelinger!EN16&amp;CHAR(10)&amp;CHAR(10))&amp;IF(Avdelinger!EN17="","",IF(Avdelinger!$A17="","Avdeling 13",Avdelinger!$A17)&amp;": "&amp;Avdelinger!EN17&amp;CHAR(10)&amp;CHAR(10))&amp;IF(Avdelinger!EN18="","",IF(Avdelinger!$A18="","Avdeling 14",Avdelinger!$A18)&amp;": "&amp;Avdelinger!EN18&amp;CHAR(10)&amp;CHAR(10))&amp;IF(Avdelinger!EN19="","",IF(Avdelinger!$A19="","Avdeling 15",Avdelinger!$A19)&amp;": "&amp;Avdelinger!EN19&amp;CHAR(10)&amp;CHAR(10))&amp;IF(Avdelinger!EN20="","",IF(Avdelinger!$A20="","Avdeling 16",Avdelinger!$A20)&amp;": "&amp;Avdelinger!EN20&amp;CHAR(10)&amp;CHAR(10))&amp;IF(Avdelinger!EN21="","",IF(Avdelinger!$A21="","Avdeling 17",Avdelinger!$A21)&amp;": "&amp;Avdelinger!EN21&amp;CHAR(10)&amp;CHAR(10))&amp;IF(Avdelinger!EN22="","",IF(Avdelinger!$A22="","Avdeling 18",Avdelinger!$A22)&amp;": "&amp;Avdelinger!EN22&amp;CHAR(10)&amp;CHAR(10))&amp;IF(Avdelinger!EN23="","",IF(Avdelinger!$A23="","Avdeling 19",Avdelinger!$A23)&amp;": "&amp;Avdelinger!EN23&amp;CHAR(10)&amp;CHAR(10))&amp;IF(Avdelinger!EN24="","",IF(Avdelinger!$A24="","Avdeling 20",Avdelinger!$A24)&amp;": "&amp;Avdelinger!EN24&amp;CHAR(10)&amp;CHAR(10))&amp;IF(Avdelinger!EN25="","",IF(Avdelinger!$A25="","Avdeling 21",Avdelinger!$A25)&amp;": "&amp;Avdelinger!EN25&amp;CHAR(10)&amp;CHAR(10))&amp;IF(Avdelinger!EN26="","",IF(Avdelinger!$A26="","Avdeling 22",Avdelinger!$A26)&amp;": "&amp;Avdelinger!EN26&amp;CHAR(10)&amp;CHAR(10))&amp;IF(Avdelinger!EN27="","",IF(Avdelinger!$A27="","Avdeling 23",Avdelinger!$A27)&amp;": "&amp;Avdelinger!EN27&amp;CHAR(10)&amp;CHAR(10))&amp;IF(Avdelinger!EN28="","",IF(Avdelinger!$A28="","Avdeling 24",Avdelinger!$A28)&amp;": "&amp;Avdelinger!EN28&amp;CHAR(10)&amp;CHAR(10))&amp;IF(Avdelinger!EN29="","",IF(Avdelinger!$A29="","Avdeling 25",Avdelinger!$A29)&amp;": "&amp;Avdelinger!EN29&amp;CHAR(10)&amp;CHAR(10))&amp;IF(Avdelinger!EN30="","",IF(Avdelinger!$A30="","Avdeling 26",Avdelinger!$A30)&amp;": "&amp;Avdelinger!EN30&amp;CHAR(10)&amp;CHAR(10))&amp;IF(Avdelinger!EN31="","",IF(Avdelinger!$A31="","Avdeling 27",Avdelinger!$A31)&amp;": "&amp;Avdelinger!EN31&amp;CHAR(10)&amp;CHAR(10))&amp;IF(Avdelinger!EN32="","",IF(Avdelinger!$A32="","Avdeling 28",Avdelinger!$A32)&amp;": "&amp;Avdelinger!EN32&amp;CHAR(10)&amp;CHAR(10))&amp;IF(Avdelinger!EN33="","",IF(Avdelinger!$A33="","Avdeling 29",Avdelinger!$A33)&amp;": "&amp;Avdelinger!EN33&amp;CHAR(10)&amp;CHAR(10))&amp;IF(Avdelinger!EN34="","",IF(Avdelinger!$A34="","Avdeling 30",Avdelinger!$A34)&amp;": "&amp;Avdelinger!EN34&amp;CHAR(10)&amp;CHAR(10)))</f>
        <v>[Her samles tekstene fra avdelingene. Bruk dem som utgangspunkt for én felles tekst for hele museet.]</v>
      </c>
      <c r="C209" s="60"/>
      <c r="D209" s="60"/>
      <c r="E209" s="60"/>
      <c r="F209" s="60"/>
      <c r="G209" s="2" t="str">
        <f>IF(COUNTA(Avdelinger!EN5:EN34)=0,"","Samlet lengde: "&amp;LEN(B209)&amp;" tegn")</f>
        <v/>
      </c>
    </row>
    <row r="212" spans="2:7" ht="21.95" customHeight="1">
      <c r="B212" s="61" t="s">
        <v>203</v>
      </c>
      <c r="C212" s="60"/>
      <c r="D212" s="60"/>
      <c r="E212" s="60"/>
      <c r="F212" s="60"/>
      <c r="G212" s="60"/>
    </row>
    <row r="213" spans="2:7">
      <c r="B213" s="8" t="s">
        <v>204</v>
      </c>
      <c r="C213" s="9" t="s">
        <v>205</v>
      </c>
      <c r="D213" s="10"/>
      <c r="E213" s="10"/>
      <c r="F213" s="10"/>
      <c r="G213" s="15" t="s">
        <v>206</v>
      </c>
    </row>
    <row r="214" spans="2:7">
      <c r="B214" s="11" t="s">
        <v>207</v>
      </c>
      <c r="C214" s="19"/>
      <c r="G214" s="2"/>
    </row>
    <row r="215" spans="2:7">
      <c r="B215" s="11" t="s">
        <v>208</v>
      </c>
      <c r="C215" s="19"/>
      <c r="G215" s="2"/>
    </row>
    <row r="216" spans="2:7">
      <c r="B216" s="11" t="s">
        <v>209</v>
      </c>
      <c r="C216" s="19"/>
      <c r="G216" s="2"/>
    </row>
    <row r="217" spans="2:7">
      <c r="B217" s="11" t="s">
        <v>210</v>
      </c>
      <c r="C217" s="19"/>
      <c r="G217" s="2"/>
    </row>
    <row r="218" spans="2:7">
      <c r="B218" s="11" t="s">
        <v>211</v>
      </c>
      <c r="C218" s="19"/>
      <c r="G218" s="2"/>
    </row>
    <row r="219" spans="2:7">
      <c r="B219" s="11" t="s">
        <v>212</v>
      </c>
      <c r="C219" s="19"/>
      <c r="G219" s="2"/>
    </row>
    <row r="220" spans="2:7" ht="29.1">
      <c r="B220" s="11" t="s">
        <v>213</v>
      </c>
      <c r="C220" s="19"/>
      <c r="G220" s="13" t="s">
        <v>214</v>
      </c>
    </row>
    <row r="221" spans="2:7">
      <c r="B221" s="11" t="s">
        <v>215</v>
      </c>
      <c r="C221" s="19"/>
      <c r="G221" s="2"/>
    </row>
    <row r="222" spans="2:7">
      <c r="B222" s="11" t="s">
        <v>216</v>
      </c>
      <c r="C222" s="19"/>
      <c r="G222" s="2"/>
    </row>
    <row r="223" spans="2:7">
      <c r="B223" s="11" t="s">
        <v>217</v>
      </c>
      <c r="C223" s="19"/>
      <c r="G223" s="2"/>
    </row>
    <row r="224" spans="2:7">
      <c r="B224" s="11" t="s">
        <v>218</v>
      </c>
      <c r="C224" s="19"/>
      <c r="G224" s="2"/>
    </row>
    <row r="225" spans="2:7" ht="29.1">
      <c r="B225" s="11" t="s">
        <v>219</v>
      </c>
      <c r="C225" s="19"/>
      <c r="G225" s="13" t="s">
        <v>220</v>
      </c>
    </row>
    <row r="227" spans="2:7">
      <c r="B227" s="8" t="s">
        <v>221</v>
      </c>
      <c r="C227" s="9" t="s">
        <v>199</v>
      </c>
      <c r="D227" s="10"/>
      <c r="E227" s="10"/>
      <c r="F227" s="10"/>
      <c r="G227" s="15" t="s">
        <v>206</v>
      </c>
    </row>
    <row r="228" spans="2:7">
      <c r="B228" s="11" t="s">
        <v>222</v>
      </c>
      <c r="C228" s="20"/>
      <c r="G228" s="2"/>
    </row>
    <row r="230" spans="2:7">
      <c r="B230" s="8" t="s">
        <v>223</v>
      </c>
      <c r="C230" s="9" t="s">
        <v>107</v>
      </c>
      <c r="D230" s="9" t="s">
        <v>108</v>
      </c>
      <c r="E230" s="10"/>
      <c r="F230" s="10"/>
      <c r="G230" s="15" t="s">
        <v>224</v>
      </c>
    </row>
    <row r="231" spans="2:7">
      <c r="B231" s="11" t="s">
        <v>225</v>
      </c>
      <c r="C231" s="21"/>
      <c r="D231" s="21"/>
      <c r="G231" s="2"/>
    </row>
    <row r="232" spans="2:7">
      <c r="B232" s="11" t="s">
        <v>226</v>
      </c>
      <c r="C232" s="21"/>
      <c r="D232" s="21"/>
      <c r="G232" s="2"/>
    </row>
    <row r="233" spans="2:7">
      <c r="B233" s="11" t="s">
        <v>227</v>
      </c>
      <c r="C233" s="21"/>
      <c r="D233" s="21"/>
      <c r="G233" s="2"/>
    </row>
    <row r="234" spans="2:7">
      <c r="B234" s="11" t="s">
        <v>228</v>
      </c>
      <c r="C234" s="21"/>
      <c r="D234" s="21"/>
      <c r="G234" s="2"/>
    </row>
    <row r="235" spans="2:7">
      <c r="B235" s="11" t="s">
        <v>229</v>
      </c>
      <c r="C235" s="22" t="str">
        <f>IF(COUNT(C231:D234)=0,"",SUM(C231:D234))</f>
        <v/>
      </c>
      <c r="G235" s="13" t="s">
        <v>197</v>
      </c>
    </row>
    <row r="237" spans="2:7">
      <c r="B237" s="8" t="s">
        <v>230</v>
      </c>
      <c r="C237" s="9" t="s">
        <v>107</v>
      </c>
      <c r="D237" s="9" t="s">
        <v>108</v>
      </c>
      <c r="E237" s="10"/>
      <c r="F237" s="10"/>
      <c r="G237" s="15" t="s">
        <v>224</v>
      </c>
    </row>
    <row r="238" spans="2:7">
      <c r="B238" s="11" t="s">
        <v>231</v>
      </c>
      <c r="C238" s="21"/>
      <c r="D238" s="21"/>
      <c r="G238" s="2"/>
    </row>
    <row r="239" spans="2:7">
      <c r="B239" s="11" t="s">
        <v>232</v>
      </c>
      <c r="C239" s="21"/>
      <c r="D239" s="21"/>
      <c r="G239" s="2"/>
    </row>
    <row r="240" spans="2:7">
      <c r="B240" s="11" t="s">
        <v>233</v>
      </c>
      <c r="C240" s="21"/>
      <c r="D240" s="21"/>
      <c r="G240" s="2"/>
    </row>
    <row r="241" spans="2:7">
      <c r="B241" s="11" t="s">
        <v>234</v>
      </c>
      <c r="C241" s="21"/>
      <c r="D241" s="21"/>
      <c r="G241" s="2"/>
    </row>
    <row r="242" spans="2:7">
      <c r="B242" s="11" t="s">
        <v>229</v>
      </c>
      <c r="C242" s="22" t="str">
        <f>IF(COUNT(C238:D241)=0,"",SUM(C238:D241))</f>
        <v/>
      </c>
      <c r="G242" s="23" t="str">
        <f>IF(AND(C235="",C242=""),"",IF(ROUND(N(C235),2)&lt;&gt;ROUND(N(C242),2),"OBS: Totalene for ansettelsesforhold ("&amp;C235&amp;") og stillingsinnhold ("&amp;C242&amp;") er ulike – skjemaet krever da en forklaring av avviket.","OK – totalene er like"))</f>
        <v/>
      </c>
    </row>
    <row r="244" spans="2:7">
      <c r="B244" s="8" t="s">
        <v>235</v>
      </c>
      <c r="C244" s="9" t="s">
        <v>199</v>
      </c>
      <c r="D244" s="10"/>
      <c r="E244" s="10"/>
      <c r="F244" s="10"/>
      <c r="G244" s="10"/>
    </row>
    <row r="245" spans="2:7">
      <c r="B245" s="11" t="s">
        <v>236</v>
      </c>
      <c r="C245" s="22" t="str">
        <f>IF(Avdelinger!EO4="","",Avdelinger!EO4)</f>
        <v/>
      </c>
      <c r="G245" s="2"/>
    </row>
    <row r="246" spans="2:7">
      <c r="B246" s="11" t="s">
        <v>237</v>
      </c>
      <c r="C246" s="12" t="str">
        <f>IF(Avdelinger!EP4="","",Avdelinger!EP4)</f>
        <v/>
      </c>
      <c r="G246" s="2"/>
    </row>
    <row r="248" spans="2:7">
      <c r="B248" s="8" t="s">
        <v>238</v>
      </c>
      <c r="C248" s="9" t="s">
        <v>107</v>
      </c>
      <c r="D248" s="9" t="s">
        <v>108</v>
      </c>
      <c r="E248" s="10"/>
      <c r="F248" s="10"/>
      <c r="G248" s="15" t="s">
        <v>206</v>
      </c>
    </row>
    <row r="249" spans="2:7">
      <c r="B249" s="11" t="s">
        <v>239</v>
      </c>
      <c r="C249" s="20"/>
      <c r="D249" s="20"/>
      <c r="G249" s="2"/>
    </row>
    <row r="250" spans="2:7">
      <c r="B250" s="11" t="s">
        <v>240</v>
      </c>
      <c r="C250" s="20"/>
      <c r="D250" s="20"/>
      <c r="G250" s="2"/>
    </row>
    <row r="251" spans="2:7">
      <c r="B251" s="11" t="s">
        <v>241</v>
      </c>
      <c r="C251" s="20"/>
      <c r="D251" s="20"/>
      <c r="G251" s="2"/>
    </row>
    <row r="253" spans="2:7" ht="21.95" customHeight="1">
      <c r="B253" s="61" t="s">
        <v>242</v>
      </c>
      <c r="C253" s="60"/>
      <c r="D253" s="60"/>
      <c r="E253" s="60"/>
      <c r="F253" s="60"/>
      <c r="G253" s="60"/>
    </row>
    <row r="254" spans="2:7">
      <c r="B254" s="8" t="s">
        <v>243</v>
      </c>
      <c r="C254" s="9" t="s">
        <v>191</v>
      </c>
      <c r="D254" s="10"/>
      <c r="E254" s="10"/>
      <c r="F254" s="10"/>
      <c r="G254" s="10"/>
    </row>
    <row r="255" spans="2:7">
      <c r="B255" s="11" t="s">
        <v>244</v>
      </c>
      <c r="C255" s="12" t="str">
        <f>IF(Avdelinger!EQ4="","",Avdelinger!EQ4)</f>
        <v/>
      </c>
      <c r="G255" s="2"/>
    </row>
    <row r="256" spans="2:7">
      <c r="B256" s="11" t="s">
        <v>245</v>
      </c>
      <c r="C256" s="12" t="str">
        <f>IF(Avdelinger!ER4="","",Avdelinger!ER4)</f>
        <v/>
      </c>
      <c r="G256" s="2"/>
    </row>
    <row r="257" spans="2:7">
      <c r="B257" s="11" t="s">
        <v>246</v>
      </c>
      <c r="C257" s="12" t="str">
        <f>IF(Avdelinger!ES4="","",Avdelinger!ES4)</f>
        <v/>
      </c>
      <c r="G257" s="2"/>
    </row>
    <row r="258" spans="2:7">
      <c r="B258" s="11" t="s">
        <v>196</v>
      </c>
      <c r="C258" s="12" t="str">
        <f>IF(COUNT(C255:C257)=0,"",SUM(C255:C257))</f>
        <v/>
      </c>
      <c r="G258" s="13" t="s">
        <v>197</v>
      </c>
    </row>
    <row r="260" spans="2:7">
      <c r="B260" s="8" t="s">
        <v>247</v>
      </c>
      <c r="C260" s="9" t="s">
        <v>191</v>
      </c>
      <c r="D260" s="10"/>
      <c r="E260" s="10"/>
      <c r="F260" s="10"/>
      <c r="G260" s="10"/>
    </row>
    <row r="261" spans="2:7">
      <c r="B261" s="11" t="s">
        <v>244</v>
      </c>
      <c r="C261" s="12" t="str">
        <f>IF(Avdelinger!ET4="","",Avdelinger!ET4)</f>
        <v/>
      </c>
      <c r="G261" s="2"/>
    </row>
    <row r="262" spans="2:7">
      <c r="B262" s="11" t="s">
        <v>245</v>
      </c>
      <c r="C262" s="12" t="str">
        <f>IF(Avdelinger!EU4="","",Avdelinger!EU4)</f>
        <v/>
      </c>
      <c r="G262" s="2"/>
    </row>
    <row r="263" spans="2:7">
      <c r="B263" s="11" t="s">
        <v>246</v>
      </c>
      <c r="C263" s="12" t="str">
        <f>IF(Avdelinger!EV4="","",Avdelinger!EV4)</f>
        <v/>
      </c>
      <c r="G263" s="2"/>
    </row>
    <row r="264" spans="2:7">
      <c r="B264" s="11" t="s">
        <v>196</v>
      </c>
      <c r="C264" s="12" t="str">
        <f>IF(COUNT(C261:C263)=0,"",SUM(C261:C263))</f>
        <v/>
      </c>
      <c r="G264" s="13" t="s">
        <v>197</v>
      </c>
    </row>
    <row r="266" spans="2:7" ht="21.95" customHeight="1">
      <c r="B266" s="61" t="s">
        <v>248</v>
      </c>
      <c r="C266" s="60"/>
      <c r="D266" s="60"/>
      <c r="E266" s="60"/>
      <c r="F266" s="60"/>
      <c r="G266" s="60"/>
    </row>
    <row r="267" spans="2:7" ht="30" customHeight="1">
      <c r="B267" s="53" t="s">
        <v>249</v>
      </c>
      <c r="C267" s="60"/>
      <c r="D267" s="60"/>
      <c r="E267" s="60"/>
      <c r="F267" s="60"/>
      <c r="G267" s="60"/>
    </row>
    <row r="268" spans="2:7">
      <c r="B268" s="8" t="s">
        <v>250</v>
      </c>
      <c r="C268" s="9" t="s">
        <v>199</v>
      </c>
      <c r="D268" s="10"/>
      <c r="E268" s="10"/>
      <c r="F268" s="10"/>
      <c r="G268" s="10"/>
    </row>
    <row r="269" spans="2:7">
      <c r="B269" s="11" t="s">
        <v>251</v>
      </c>
      <c r="C269" s="12" t="str">
        <f>IF(Avdelinger!EW4="","",Avdelinger!EW4)</f>
        <v/>
      </c>
      <c r="G269" s="2"/>
    </row>
    <row r="271" spans="2:7" ht="29.1">
      <c r="B271" s="17" t="s">
        <v>252</v>
      </c>
    </row>
    <row r="272" spans="2:7" ht="120" customHeight="1">
      <c r="B272" s="52" t="str">
        <f>IF(COUNTA(Avdelinger!EX5:EX34)=0,"[Her samles tekstene fra avdelingene. Bruk dem som utgangspunkt for én felles tekst for hele museet.]",IF(Avdelinger!EX5="","",IF(Avdelinger!$A5="","Avdeling 1",Avdelinger!$A5)&amp;": "&amp;Avdelinger!EX5&amp;CHAR(10)&amp;CHAR(10))&amp;IF(Avdelinger!EX6="","",IF(Avdelinger!$A6="","Avdeling 2",Avdelinger!$A6)&amp;": "&amp;Avdelinger!EX6&amp;CHAR(10)&amp;CHAR(10))&amp;IF(Avdelinger!EX7="","",IF(Avdelinger!$A7="","Avdeling 3",Avdelinger!$A7)&amp;": "&amp;Avdelinger!EX7&amp;CHAR(10)&amp;CHAR(10))&amp;IF(Avdelinger!EX8="","",IF(Avdelinger!$A8="","Avdeling 4",Avdelinger!$A8)&amp;": "&amp;Avdelinger!EX8&amp;CHAR(10)&amp;CHAR(10))&amp;IF(Avdelinger!EX9="","",IF(Avdelinger!$A9="","Avdeling 5",Avdelinger!$A9)&amp;": "&amp;Avdelinger!EX9&amp;CHAR(10)&amp;CHAR(10))&amp;IF(Avdelinger!EX10="","",IF(Avdelinger!$A10="","Avdeling 6",Avdelinger!$A10)&amp;": "&amp;Avdelinger!EX10&amp;CHAR(10)&amp;CHAR(10))&amp;IF(Avdelinger!EX11="","",IF(Avdelinger!$A11="","Avdeling 7",Avdelinger!$A11)&amp;": "&amp;Avdelinger!EX11&amp;CHAR(10)&amp;CHAR(10))&amp;IF(Avdelinger!EX12="","",IF(Avdelinger!$A12="","Avdeling 8",Avdelinger!$A12)&amp;": "&amp;Avdelinger!EX12&amp;CHAR(10)&amp;CHAR(10))&amp;IF(Avdelinger!EX13="","",IF(Avdelinger!$A13="","Avdeling 9",Avdelinger!$A13)&amp;": "&amp;Avdelinger!EX13&amp;CHAR(10)&amp;CHAR(10))&amp;IF(Avdelinger!EX14="","",IF(Avdelinger!$A14="","Avdeling 10",Avdelinger!$A14)&amp;": "&amp;Avdelinger!EX14&amp;CHAR(10)&amp;CHAR(10))&amp;IF(Avdelinger!EX15="","",IF(Avdelinger!$A15="","Avdeling 11",Avdelinger!$A15)&amp;": "&amp;Avdelinger!EX15&amp;CHAR(10)&amp;CHAR(10))&amp;IF(Avdelinger!EX16="","",IF(Avdelinger!$A16="","Avdeling 12",Avdelinger!$A16)&amp;": "&amp;Avdelinger!EX16&amp;CHAR(10)&amp;CHAR(10))&amp;IF(Avdelinger!EX17="","",IF(Avdelinger!$A17="","Avdeling 13",Avdelinger!$A17)&amp;": "&amp;Avdelinger!EX17&amp;CHAR(10)&amp;CHAR(10))&amp;IF(Avdelinger!EX18="","",IF(Avdelinger!$A18="","Avdeling 14",Avdelinger!$A18)&amp;": "&amp;Avdelinger!EX18&amp;CHAR(10)&amp;CHAR(10))&amp;IF(Avdelinger!EX19="","",IF(Avdelinger!$A19="","Avdeling 15",Avdelinger!$A19)&amp;": "&amp;Avdelinger!EX19&amp;CHAR(10)&amp;CHAR(10))&amp;IF(Avdelinger!EX20="","",IF(Avdelinger!$A20="","Avdeling 16",Avdelinger!$A20)&amp;": "&amp;Avdelinger!EX20&amp;CHAR(10)&amp;CHAR(10))&amp;IF(Avdelinger!EX21="","",IF(Avdelinger!$A21="","Avdeling 17",Avdelinger!$A21)&amp;": "&amp;Avdelinger!EX21&amp;CHAR(10)&amp;CHAR(10))&amp;IF(Avdelinger!EX22="","",IF(Avdelinger!$A22="","Avdeling 18",Avdelinger!$A22)&amp;": "&amp;Avdelinger!EX22&amp;CHAR(10)&amp;CHAR(10))&amp;IF(Avdelinger!EX23="","",IF(Avdelinger!$A23="","Avdeling 19",Avdelinger!$A23)&amp;": "&amp;Avdelinger!EX23&amp;CHAR(10)&amp;CHAR(10))&amp;IF(Avdelinger!EX24="","",IF(Avdelinger!$A24="","Avdeling 20",Avdelinger!$A24)&amp;": "&amp;Avdelinger!EX24&amp;CHAR(10)&amp;CHAR(10))&amp;IF(Avdelinger!EX25="","",IF(Avdelinger!$A25="","Avdeling 21",Avdelinger!$A25)&amp;": "&amp;Avdelinger!EX25&amp;CHAR(10)&amp;CHAR(10))&amp;IF(Avdelinger!EX26="","",IF(Avdelinger!$A26="","Avdeling 22",Avdelinger!$A26)&amp;": "&amp;Avdelinger!EX26&amp;CHAR(10)&amp;CHAR(10))&amp;IF(Avdelinger!EX27="","",IF(Avdelinger!$A27="","Avdeling 23",Avdelinger!$A27)&amp;": "&amp;Avdelinger!EX27&amp;CHAR(10)&amp;CHAR(10))&amp;IF(Avdelinger!EX28="","",IF(Avdelinger!$A28="","Avdeling 24",Avdelinger!$A28)&amp;": "&amp;Avdelinger!EX28&amp;CHAR(10)&amp;CHAR(10))&amp;IF(Avdelinger!EX29="","",IF(Avdelinger!$A29="","Avdeling 25",Avdelinger!$A29)&amp;": "&amp;Avdelinger!EX29&amp;CHAR(10)&amp;CHAR(10))&amp;IF(Avdelinger!EX30="","",IF(Avdelinger!$A30="","Avdeling 26",Avdelinger!$A30)&amp;": "&amp;Avdelinger!EX30&amp;CHAR(10)&amp;CHAR(10))&amp;IF(Avdelinger!EX31="","",IF(Avdelinger!$A31="","Avdeling 27",Avdelinger!$A31)&amp;": "&amp;Avdelinger!EX31&amp;CHAR(10)&amp;CHAR(10))&amp;IF(Avdelinger!EX32="","",IF(Avdelinger!$A32="","Avdeling 28",Avdelinger!$A32)&amp;": "&amp;Avdelinger!EX32&amp;CHAR(10)&amp;CHAR(10))&amp;IF(Avdelinger!EX33="","",IF(Avdelinger!$A33="","Avdeling 29",Avdelinger!$A33)&amp;": "&amp;Avdelinger!EX33&amp;CHAR(10)&amp;CHAR(10))&amp;IF(Avdelinger!EX34="","",IF(Avdelinger!$A34="","Avdeling 30",Avdelinger!$A34)&amp;": "&amp;Avdelinger!EX34&amp;CHAR(10)&amp;CHAR(10)))</f>
        <v>[Her samles tekstene fra avdelingene. Bruk dem som utgangspunkt for én felles tekst for hele museet.]</v>
      </c>
      <c r="C272" s="60"/>
      <c r="D272" s="60"/>
      <c r="E272" s="60"/>
      <c r="F272" s="60"/>
      <c r="G272" s="2" t="str">
        <f>IF(COUNTA(Avdelinger!EX5:EX34)=0,"","Samlet lengde: "&amp;LEN(B272)&amp;" tegn"&amp;IF(LEN(B272)&gt;1000,". OBS: Må kortes ned til 1000 tegn før den limes inn i skjemaet.",""))</f>
        <v/>
      </c>
    </row>
    <row r="274" spans="2:7">
      <c r="B274" s="8" t="s">
        <v>253</v>
      </c>
      <c r="C274" s="9" t="s">
        <v>254</v>
      </c>
      <c r="D274" s="10"/>
      <c r="E274" s="10"/>
      <c r="F274" s="10"/>
      <c r="G274" s="15" t="s">
        <v>255</v>
      </c>
    </row>
    <row r="275" spans="2:7">
      <c r="B275" s="11" t="s">
        <v>256</v>
      </c>
      <c r="C275" s="20"/>
      <c r="G275" s="2"/>
    </row>
    <row r="277" spans="2:7" ht="57.95">
      <c r="B277" s="17" t="s">
        <v>257</v>
      </c>
    </row>
    <row r="278" spans="2:7" ht="120" customHeight="1">
      <c r="B278" s="52" t="str">
        <f>IF(COUNTA(Avdelinger!EY5:EY34)=0,"[Her samles tekstene fra avdelingene. Bruk dem som utgangspunkt for én felles tekst for hele museet.]",IF(Avdelinger!EY5="","",IF(Avdelinger!$A5="","Avdeling 1",Avdelinger!$A5)&amp;": "&amp;Avdelinger!EY5&amp;CHAR(10)&amp;CHAR(10))&amp;IF(Avdelinger!EY6="","",IF(Avdelinger!$A6="","Avdeling 2",Avdelinger!$A6)&amp;": "&amp;Avdelinger!EY6&amp;CHAR(10)&amp;CHAR(10))&amp;IF(Avdelinger!EY7="","",IF(Avdelinger!$A7="","Avdeling 3",Avdelinger!$A7)&amp;": "&amp;Avdelinger!EY7&amp;CHAR(10)&amp;CHAR(10))&amp;IF(Avdelinger!EY8="","",IF(Avdelinger!$A8="","Avdeling 4",Avdelinger!$A8)&amp;": "&amp;Avdelinger!EY8&amp;CHAR(10)&amp;CHAR(10))&amp;IF(Avdelinger!EY9="","",IF(Avdelinger!$A9="","Avdeling 5",Avdelinger!$A9)&amp;": "&amp;Avdelinger!EY9&amp;CHAR(10)&amp;CHAR(10))&amp;IF(Avdelinger!EY10="","",IF(Avdelinger!$A10="","Avdeling 6",Avdelinger!$A10)&amp;": "&amp;Avdelinger!EY10&amp;CHAR(10)&amp;CHAR(10))&amp;IF(Avdelinger!EY11="","",IF(Avdelinger!$A11="","Avdeling 7",Avdelinger!$A11)&amp;": "&amp;Avdelinger!EY11&amp;CHAR(10)&amp;CHAR(10))&amp;IF(Avdelinger!EY12="","",IF(Avdelinger!$A12="","Avdeling 8",Avdelinger!$A12)&amp;": "&amp;Avdelinger!EY12&amp;CHAR(10)&amp;CHAR(10))&amp;IF(Avdelinger!EY13="","",IF(Avdelinger!$A13="","Avdeling 9",Avdelinger!$A13)&amp;": "&amp;Avdelinger!EY13&amp;CHAR(10)&amp;CHAR(10))&amp;IF(Avdelinger!EY14="","",IF(Avdelinger!$A14="","Avdeling 10",Avdelinger!$A14)&amp;": "&amp;Avdelinger!EY14&amp;CHAR(10)&amp;CHAR(10))&amp;IF(Avdelinger!EY15="","",IF(Avdelinger!$A15="","Avdeling 11",Avdelinger!$A15)&amp;": "&amp;Avdelinger!EY15&amp;CHAR(10)&amp;CHAR(10))&amp;IF(Avdelinger!EY16="","",IF(Avdelinger!$A16="","Avdeling 12",Avdelinger!$A16)&amp;": "&amp;Avdelinger!EY16&amp;CHAR(10)&amp;CHAR(10))&amp;IF(Avdelinger!EY17="","",IF(Avdelinger!$A17="","Avdeling 13",Avdelinger!$A17)&amp;": "&amp;Avdelinger!EY17&amp;CHAR(10)&amp;CHAR(10))&amp;IF(Avdelinger!EY18="","",IF(Avdelinger!$A18="","Avdeling 14",Avdelinger!$A18)&amp;": "&amp;Avdelinger!EY18&amp;CHAR(10)&amp;CHAR(10))&amp;IF(Avdelinger!EY19="","",IF(Avdelinger!$A19="","Avdeling 15",Avdelinger!$A19)&amp;": "&amp;Avdelinger!EY19&amp;CHAR(10)&amp;CHAR(10))&amp;IF(Avdelinger!EY20="","",IF(Avdelinger!$A20="","Avdeling 16",Avdelinger!$A20)&amp;": "&amp;Avdelinger!EY20&amp;CHAR(10)&amp;CHAR(10))&amp;IF(Avdelinger!EY21="","",IF(Avdelinger!$A21="","Avdeling 17",Avdelinger!$A21)&amp;": "&amp;Avdelinger!EY21&amp;CHAR(10)&amp;CHAR(10))&amp;IF(Avdelinger!EY22="","",IF(Avdelinger!$A22="","Avdeling 18",Avdelinger!$A22)&amp;": "&amp;Avdelinger!EY22&amp;CHAR(10)&amp;CHAR(10))&amp;IF(Avdelinger!EY23="","",IF(Avdelinger!$A23="","Avdeling 19",Avdelinger!$A23)&amp;": "&amp;Avdelinger!EY23&amp;CHAR(10)&amp;CHAR(10))&amp;IF(Avdelinger!EY24="","",IF(Avdelinger!$A24="","Avdeling 20",Avdelinger!$A24)&amp;": "&amp;Avdelinger!EY24&amp;CHAR(10)&amp;CHAR(10))&amp;IF(Avdelinger!EY25="","",IF(Avdelinger!$A25="","Avdeling 21",Avdelinger!$A25)&amp;": "&amp;Avdelinger!EY25&amp;CHAR(10)&amp;CHAR(10))&amp;IF(Avdelinger!EY26="","",IF(Avdelinger!$A26="","Avdeling 22",Avdelinger!$A26)&amp;": "&amp;Avdelinger!EY26&amp;CHAR(10)&amp;CHAR(10))&amp;IF(Avdelinger!EY27="","",IF(Avdelinger!$A27="","Avdeling 23",Avdelinger!$A27)&amp;": "&amp;Avdelinger!EY27&amp;CHAR(10)&amp;CHAR(10))&amp;IF(Avdelinger!EY28="","",IF(Avdelinger!$A28="","Avdeling 24",Avdelinger!$A28)&amp;": "&amp;Avdelinger!EY28&amp;CHAR(10)&amp;CHAR(10))&amp;IF(Avdelinger!EY29="","",IF(Avdelinger!$A29="","Avdeling 25",Avdelinger!$A29)&amp;": "&amp;Avdelinger!EY29&amp;CHAR(10)&amp;CHAR(10))&amp;IF(Avdelinger!EY30="","",IF(Avdelinger!$A30="","Avdeling 26",Avdelinger!$A30)&amp;": "&amp;Avdelinger!EY30&amp;CHAR(10)&amp;CHAR(10))&amp;IF(Avdelinger!EY31="","",IF(Avdelinger!$A31="","Avdeling 27",Avdelinger!$A31)&amp;": "&amp;Avdelinger!EY31&amp;CHAR(10)&amp;CHAR(10))&amp;IF(Avdelinger!EY32="","",IF(Avdelinger!$A32="","Avdeling 28",Avdelinger!$A32)&amp;": "&amp;Avdelinger!EY32&amp;CHAR(10)&amp;CHAR(10))&amp;IF(Avdelinger!EY33="","",IF(Avdelinger!$A33="","Avdeling 29",Avdelinger!$A33)&amp;": "&amp;Avdelinger!EY33&amp;CHAR(10)&amp;CHAR(10))&amp;IF(Avdelinger!EY34="","",IF(Avdelinger!$A34="","Avdeling 30",Avdelinger!$A34)&amp;": "&amp;Avdelinger!EY34&amp;CHAR(10)&amp;CHAR(10)))</f>
        <v>[Her samles tekstene fra avdelingene. Bruk dem som utgangspunkt for én felles tekst for hele museet.]</v>
      </c>
      <c r="C278" s="60"/>
      <c r="D278" s="60"/>
      <c r="E278" s="60"/>
      <c r="F278" s="60"/>
      <c r="G278" s="2" t="str">
        <f>IF(COUNTA(Avdelinger!EY5:EY34)=0,"","Samlet lengde: "&amp;LEN(B278)&amp;" tegn"&amp;IF(LEN(B278)&gt;1000,". OBS: Må kortes ned til 1000 tegn før den limes inn i skjemaet.",""))</f>
        <v/>
      </c>
    </row>
  </sheetData>
  <sheetProtection sheet="1" formatCells="0" formatColumns="0" formatRows="0"/>
  <mergeCells count="18">
    <mergeCell ref="B2:G2"/>
    <mergeCell ref="B80:G80"/>
    <mergeCell ref="B266:G266"/>
    <mergeCell ref="B77:F77"/>
    <mergeCell ref="B42:G42"/>
    <mergeCell ref="B55:F55"/>
    <mergeCell ref="B91:F91"/>
    <mergeCell ref="B5:G5"/>
    <mergeCell ref="B103:F103"/>
    <mergeCell ref="B112:G112"/>
    <mergeCell ref="B209:F209"/>
    <mergeCell ref="B272:F272"/>
    <mergeCell ref="B278:F278"/>
    <mergeCell ref="B212:G212"/>
    <mergeCell ref="B106:G106"/>
    <mergeCell ref="B62:G62"/>
    <mergeCell ref="B267:G267"/>
    <mergeCell ref="B253:G253"/>
  </mergeCells>
  <conditionalFormatting sqref="G39:G40">
    <cfRule type="expression" dxfId="29" priority="1">
      <formula>ISNUMBER(SEARCH("OBS",G39))</formula>
    </cfRule>
  </conditionalFormatting>
  <conditionalFormatting sqref="G82:G88">
    <cfRule type="expression" dxfId="28" priority="3">
      <formula>ISNUMBER(SEARCH("OBS",G82))</formula>
    </cfRule>
  </conditionalFormatting>
  <conditionalFormatting sqref="G99">
    <cfRule type="expression" dxfId="27" priority="10">
      <formula>ISNUMBER(SEARCH("OBS",G99))</formula>
    </cfRule>
  </conditionalFormatting>
  <conditionalFormatting sqref="G196">
    <cfRule type="expression" dxfId="26" priority="11">
      <formula>ISNUMBER(SEARCH("OBS",G196))</formula>
    </cfRule>
  </conditionalFormatting>
  <conditionalFormatting sqref="G242">
    <cfRule type="expression" dxfId="25" priority="12">
      <formula>ISNUMBER(SEARCH("OBS",G242))</formula>
    </cfRule>
  </conditionalFormatting>
  <conditionalFormatting sqref="G272">
    <cfRule type="expression" dxfId="24" priority="13">
      <formula>ISNUMBER(SEARCH("OBS",G272))</formula>
    </cfRule>
  </conditionalFormatting>
  <conditionalFormatting sqref="G278">
    <cfRule type="expression" dxfId="23" priority="14">
      <formula>ISNUMBER(SEARCH("OBS",G278))</formula>
    </cfRule>
  </conditionalFormatting>
  <dataValidations count="3">
    <dataValidation type="list" allowBlank="1" showErrorMessage="1" errorTitle="Velg Ja eller Nei" error="Velg Ja eller Nei fra listen." sqref="C113 C214 C215 C216 C217 C218 C219 C220 C221 C222 C223 C224 C225" xr:uid="{00000000-0002-0000-0100-000000000000}">
      <formula1>"Ja,Nei"</formula1>
    </dataValidation>
    <dataValidation type="whole" operator="greaterThanOrEqual" allowBlank="1" showErrorMessage="1" errorTitle="Ugyldig tall" error="Skriv et helt tall (0 eller større)." sqref="C228 C249 C250 C251 C275 D249 D250 D251" xr:uid="{00000000-0002-0000-0100-000001000000}">
      <formula1>0</formula1>
    </dataValidation>
    <dataValidation type="decimal" operator="greaterThanOrEqual" allowBlank="1" showErrorMessage="1" errorTitle="Ugyldig tall" error="Skriv et tall (0 eller større). Desimaler er lov." sqref="C231 C232 C233 C234 C238 C239 C240 C241 D231 D232 D233 D234 D238 D239 D240 D241" xr:uid="{00000000-0002-0000-0100-000002000000}">
      <formula1>0</formula1>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sheetPr>
  <dimension ref="A1:EY34"/>
  <sheetViews>
    <sheetView zoomScale="90" workbookViewId="0">
      <pane xSplit="1" ySplit="4" topLeftCell="B5" activePane="bottomRight" state="frozen"/>
      <selection pane="bottomRight"/>
      <selection pane="bottomLeft"/>
      <selection pane="topRight"/>
    </sheetView>
  </sheetViews>
  <sheetFormatPr defaultColWidth="8.7109375" defaultRowHeight="14.45"/>
  <cols>
    <col min="1" max="1" width="32" customWidth="1"/>
    <col min="2" max="44" width="15" customWidth="1"/>
    <col min="45" max="45" width="45" customWidth="1"/>
    <col min="46" max="84" width="15" customWidth="1"/>
    <col min="85" max="85" width="45" customWidth="1"/>
    <col min="86" max="89" width="15" customWidth="1"/>
    <col min="90" max="90" width="12" customWidth="1"/>
    <col min="91" max="94" width="15" customWidth="1"/>
    <col min="95" max="95" width="12" customWidth="1"/>
    <col min="96" max="99" width="15" customWidth="1"/>
    <col min="100" max="100" width="12" customWidth="1"/>
    <col min="101" max="104" width="15" customWidth="1"/>
    <col min="105" max="105" width="12" customWidth="1"/>
    <col min="106" max="109" width="15" customWidth="1"/>
    <col min="110" max="110" width="12" customWidth="1"/>
    <col min="111" max="114" width="15" customWidth="1"/>
    <col min="115" max="115" width="12" customWidth="1"/>
    <col min="116" max="119" width="15" customWidth="1"/>
    <col min="120" max="120" width="12" customWidth="1"/>
    <col min="121" max="121" width="45" customWidth="1"/>
    <col min="122" max="126" width="15" customWidth="1"/>
    <col min="127" max="127" width="45" customWidth="1"/>
    <col min="128" max="143" width="15" customWidth="1"/>
    <col min="144" max="144" width="45" customWidth="1"/>
    <col min="145" max="153" width="15" customWidth="1"/>
    <col min="154" max="155" width="45" customWidth="1"/>
  </cols>
  <sheetData>
    <row r="1" spans="1:155" ht="21.95" customHeight="1">
      <c r="A1" s="58" t="s">
        <v>258</v>
      </c>
      <c r="B1" s="55" t="s">
        <v>259</v>
      </c>
      <c r="C1" s="55"/>
      <c r="D1" s="55"/>
      <c r="E1" s="55"/>
      <c r="F1" s="55"/>
      <c r="G1" s="55"/>
      <c r="H1" s="55"/>
      <c r="I1" s="55"/>
      <c r="J1" s="55"/>
      <c r="K1" s="55"/>
      <c r="L1" s="55"/>
      <c r="M1" s="55"/>
      <c r="N1" s="55"/>
      <c r="O1" s="55"/>
      <c r="P1" s="55"/>
      <c r="Q1" s="55"/>
      <c r="R1" s="55"/>
      <c r="S1" s="55"/>
      <c r="T1" s="55"/>
      <c r="U1" s="55"/>
      <c r="V1" s="55"/>
      <c r="W1" s="55"/>
      <c r="X1" s="55"/>
      <c r="Y1" s="55"/>
      <c r="Z1" s="55"/>
      <c r="AA1" s="55"/>
      <c r="AB1" s="55"/>
      <c r="AC1" s="55" t="s">
        <v>260</v>
      </c>
      <c r="AD1" s="55"/>
      <c r="AE1" s="55"/>
      <c r="AF1" s="55"/>
      <c r="AG1" s="55"/>
      <c r="AH1" s="55"/>
      <c r="AI1" s="55"/>
      <c r="AJ1" s="55"/>
      <c r="AK1" s="55"/>
      <c r="AL1" s="55"/>
      <c r="AM1" s="55"/>
      <c r="AN1" s="55"/>
      <c r="AO1" s="55"/>
      <c r="AP1" s="55"/>
      <c r="AQ1" s="55"/>
      <c r="AR1" s="55"/>
      <c r="AS1" s="55"/>
      <c r="AT1" s="55"/>
      <c r="AU1" s="55"/>
      <c r="AV1" s="55"/>
      <c r="AW1" s="55"/>
      <c r="AX1" s="55"/>
      <c r="AY1" s="55"/>
      <c r="AZ1" s="55" t="s">
        <v>261</v>
      </c>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t="s">
        <v>262</v>
      </c>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t="s">
        <v>263</v>
      </c>
      <c r="DY1" s="55"/>
      <c r="DZ1" s="55"/>
      <c r="EA1" s="55"/>
      <c r="EB1" s="55"/>
      <c r="EC1" s="55"/>
      <c r="ED1" s="55"/>
      <c r="EE1" s="55"/>
      <c r="EF1" s="55"/>
      <c r="EG1" s="55" t="s">
        <v>264</v>
      </c>
      <c r="EH1" s="55"/>
      <c r="EI1" s="55"/>
      <c r="EJ1" s="55"/>
      <c r="EK1" s="55"/>
      <c r="EL1" s="55"/>
      <c r="EM1" s="55"/>
      <c r="EN1" s="55"/>
      <c r="EO1" s="55" t="s">
        <v>265</v>
      </c>
      <c r="EP1" s="55"/>
      <c r="EQ1" s="55" t="s">
        <v>266</v>
      </c>
      <c r="ER1" s="55"/>
      <c r="ES1" s="55"/>
      <c r="ET1" s="55"/>
      <c r="EU1" s="55"/>
      <c r="EV1" s="55"/>
      <c r="EW1" s="55" t="s">
        <v>267</v>
      </c>
      <c r="EX1" s="55"/>
      <c r="EY1" s="55"/>
    </row>
    <row r="2" spans="1:155" ht="45" customHeight="1">
      <c r="A2" s="58"/>
      <c r="B2" s="57" t="s">
        <v>268</v>
      </c>
      <c r="C2" s="57"/>
      <c r="D2" s="57"/>
      <c r="E2" s="57"/>
      <c r="F2" s="57"/>
      <c r="G2" s="57"/>
      <c r="H2" s="57"/>
      <c r="I2" s="57"/>
      <c r="J2" s="57"/>
      <c r="K2" s="57"/>
      <c r="L2" s="57"/>
      <c r="M2" s="57" t="s">
        <v>46</v>
      </c>
      <c r="N2" s="57"/>
      <c r="O2" s="57"/>
      <c r="P2" s="57" t="s">
        <v>51</v>
      </c>
      <c r="Q2" s="57"/>
      <c r="R2" s="8" t="s">
        <v>55</v>
      </c>
      <c r="S2" s="57" t="s">
        <v>269</v>
      </c>
      <c r="T2" s="57"/>
      <c r="U2" s="57"/>
      <c r="V2" s="57"/>
      <c r="W2" s="57"/>
      <c r="X2" s="57"/>
      <c r="Y2" s="57"/>
      <c r="Z2" s="57" t="s">
        <v>55</v>
      </c>
      <c r="AA2" s="57"/>
      <c r="AB2" s="57"/>
      <c r="AC2" s="56" t="s">
        <v>270</v>
      </c>
      <c r="AD2" s="56"/>
      <c r="AE2" s="56"/>
      <c r="AF2" s="56"/>
      <c r="AG2" s="56"/>
      <c r="AH2" s="56"/>
      <c r="AI2" s="56"/>
      <c r="AJ2" s="56"/>
      <c r="AK2" s="56"/>
      <c r="AL2" s="56"/>
      <c r="AM2" s="56"/>
      <c r="AN2" s="56"/>
      <c r="AO2" s="56"/>
      <c r="AP2" s="56"/>
      <c r="AQ2" s="56"/>
      <c r="AR2" s="56"/>
      <c r="AS2" s="24" t="s">
        <v>271</v>
      </c>
      <c r="AT2" s="56" t="s">
        <v>76</v>
      </c>
      <c r="AU2" s="56"/>
      <c r="AV2" s="56"/>
      <c r="AW2" s="56"/>
      <c r="AX2" s="56"/>
      <c r="AY2" s="56"/>
      <c r="AZ2" s="57" t="s">
        <v>83</v>
      </c>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8" t="s">
        <v>271</v>
      </c>
      <c r="CH2" s="56" t="s">
        <v>89</v>
      </c>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24" t="s">
        <v>271</v>
      </c>
      <c r="DR2" s="56" t="s">
        <v>272</v>
      </c>
      <c r="DS2" s="56"/>
      <c r="DT2" s="56"/>
      <c r="DU2" s="56"/>
      <c r="DV2" s="56"/>
      <c r="DW2" s="24" t="s">
        <v>271</v>
      </c>
      <c r="DX2" s="57" t="s">
        <v>273</v>
      </c>
      <c r="DY2" s="57"/>
      <c r="DZ2" s="57"/>
      <c r="EA2" s="57"/>
      <c r="EB2" s="57"/>
      <c r="EC2" s="57"/>
      <c r="ED2" s="57"/>
      <c r="EE2" s="57"/>
      <c r="EF2" s="57"/>
      <c r="EG2" s="56" t="s">
        <v>186</v>
      </c>
      <c r="EH2" s="56"/>
      <c r="EI2" s="56" t="s">
        <v>190</v>
      </c>
      <c r="EJ2" s="56"/>
      <c r="EK2" s="56"/>
      <c r="EL2" s="56" t="s">
        <v>198</v>
      </c>
      <c r="EM2" s="56"/>
      <c r="EN2" s="56"/>
      <c r="EO2" s="57" t="s">
        <v>235</v>
      </c>
      <c r="EP2" s="57"/>
      <c r="EQ2" s="56" t="s">
        <v>274</v>
      </c>
      <c r="ER2" s="56"/>
      <c r="ES2" s="56"/>
      <c r="ET2" s="56" t="s">
        <v>275</v>
      </c>
      <c r="EU2" s="56"/>
      <c r="EV2" s="56"/>
      <c r="EW2" s="57" t="s">
        <v>250</v>
      </c>
      <c r="EX2" s="57"/>
      <c r="EY2" s="8" t="s">
        <v>276</v>
      </c>
    </row>
    <row r="3" spans="1:155" ht="105" customHeight="1">
      <c r="A3" s="25" t="s">
        <v>277</v>
      </c>
      <c r="B3" s="26" t="s">
        <v>32</v>
      </c>
      <c r="C3" s="26" t="s">
        <v>278</v>
      </c>
      <c r="D3" s="26" t="s">
        <v>35</v>
      </c>
      <c r="E3" s="26" t="s">
        <v>36</v>
      </c>
      <c r="F3" s="26" t="s">
        <v>37</v>
      </c>
      <c r="G3" s="26" t="s">
        <v>38</v>
      </c>
      <c r="H3" s="26" t="s">
        <v>40</v>
      </c>
      <c r="I3" s="26" t="s">
        <v>42</v>
      </c>
      <c r="J3" s="26" t="s">
        <v>43</v>
      </c>
      <c r="K3" s="26" t="s">
        <v>44</v>
      </c>
      <c r="L3" s="26" t="s">
        <v>45</v>
      </c>
      <c r="M3" s="26" t="s">
        <v>48</v>
      </c>
      <c r="N3" s="26" t="s">
        <v>49</v>
      </c>
      <c r="O3" s="26" t="s">
        <v>50</v>
      </c>
      <c r="P3" s="26" t="s">
        <v>53</v>
      </c>
      <c r="Q3" s="26" t="s">
        <v>54</v>
      </c>
      <c r="R3" s="26" t="s">
        <v>56</v>
      </c>
      <c r="S3" s="26" t="s">
        <v>279</v>
      </c>
      <c r="T3" s="26" t="s">
        <v>280</v>
      </c>
      <c r="U3" s="26" t="s">
        <v>281</v>
      </c>
      <c r="V3" s="26" t="s">
        <v>282</v>
      </c>
      <c r="W3" s="26" t="s">
        <v>283</v>
      </c>
      <c r="X3" s="26" t="s">
        <v>284</v>
      </c>
      <c r="Y3" s="26" t="s">
        <v>285</v>
      </c>
      <c r="Z3" s="26" t="s">
        <v>65</v>
      </c>
      <c r="AA3" s="26" t="s">
        <v>67</v>
      </c>
      <c r="AB3" s="26" t="s">
        <v>68</v>
      </c>
      <c r="AC3" s="27" t="s">
        <v>286</v>
      </c>
      <c r="AD3" s="27" t="s">
        <v>287</v>
      </c>
      <c r="AE3" s="27" t="s">
        <v>288</v>
      </c>
      <c r="AF3" s="27" t="s">
        <v>289</v>
      </c>
      <c r="AG3" s="27" t="s">
        <v>290</v>
      </c>
      <c r="AH3" s="27" t="s">
        <v>291</v>
      </c>
      <c r="AI3" s="27" t="s">
        <v>292</v>
      </c>
      <c r="AJ3" s="27" t="s">
        <v>293</v>
      </c>
      <c r="AK3" s="27" t="s">
        <v>294</v>
      </c>
      <c r="AL3" s="27" t="s">
        <v>295</v>
      </c>
      <c r="AM3" s="27" t="s">
        <v>296</v>
      </c>
      <c r="AN3" s="27" t="s">
        <v>297</v>
      </c>
      <c r="AO3" s="27" t="s">
        <v>298</v>
      </c>
      <c r="AP3" s="27" t="s">
        <v>299</v>
      </c>
      <c r="AQ3" s="27" t="s">
        <v>300</v>
      </c>
      <c r="AR3" s="27" t="s">
        <v>301</v>
      </c>
      <c r="AS3" s="27" t="s">
        <v>302</v>
      </c>
      <c r="AT3" s="27" t="s">
        <v>303</v>
      </c>
      <c r="AU3" s="27" t="s">
        <v>304</v>
      </c>
      <c r="AV3" s="27" t="s">
        <v>305</v>
      </c>
      <c r="AW3" s="27" t="s">
        <v>306</v>
      </c>
      <c r="AX3" s="27" t="s">
        <v>307</v>
      </c>
      <c r="AY3" s="27" t="s">
        <v>308</v>
      </c>
      <c r="AZ3" s="26" t="s">
        <v>309</v>
      </c>
      <c r="BA3" s="26" t="s">
        <v>310</v>
      </c>
      <c r="BB3" s="26" t="s">
        <v>311</v>
      </c>
      <c r="BC3" s="26" t="s">
        <v>312</v>
      </c>
      <c r="BD3" s="26" t="s">
        <v>313</v>
      </c>
      <c r="BE3" s="26" t="s">
        <v>314</v>
      </c>
      <c r="BF3" s="26" t="s">
        <v>315</v>
      </c>
      <c r="BG3" s="26" t="s">
        <v>316</v>
      </c>
      <c r="BH3" s="26" t="s">
        <v>317</v>
      </c>
      <c r="BI3" s="26" t="s">
        <v>318</v>
      </c>
      <c r="BJ3" s="26" t="s">
        <v>319</v>
      </c>
      <c r="BK3" s="26" t="s">
        <v>320</v>
      </c>
      <c r="BL3" s="26" t="s">
        <v>321</v>
      </c>
      <c r="BM3" s="26" t="s">
        <v>322</v>
      </c>
      <c r="BN3" s="26" t="s">
        <v>323</v>
      </c>
      <c r="BO3" s="26" t="s">
        <v>324</v>
      </c>
      <c r="BP3" s="26" t="s">
        <v>325</v>
      </c>
      <c r="BQ3" s="26" t="s">
        <v>326</v>
      </c>
      <c r="BR3" s="26" t="s">
        <v>327</v>
      </c>
      <c r="BS3" s="26" t="s">
        <v>328</v>
      </c>
      <c r="BT3" s="26" t="s">
        <v>329</v>
      </c>
      <c r="BU3" s="26" t="s">
        <v>330</v>
      </c>
      <c r="BV3" s="26" t="s">
        <v>331</v>
      </c>
      <c r="BW3" s="26" t="s">
        <v>332</v>
      </c>
      <c r="BX3" s="26" t="s">
        <v>333</v>
      </c>
      <c r="BY3" s="26" t="s">
        <v>334</v>
      </c>
      <c r="BZ3" s="26" t="s">
        <v>335</v>
      </c>
      <c r="CA3" s="26" t="s">
        <v>336</v>
      </c>
      <c r="CB3" s="26" t="s">
        <v>337</v>
      </c>
      <c r="CC3" s="26" t="s">
        <v>338</v>
      </c>
      <c r="CD3" s="26" t="s">
        <v>339</v>
      </c>
      <c r="CE3" s="26" t="s">
        <v>340</v>
      </c>
      <c r="CF3" s="26" t="s">
        <v>341</v>
      </c>
      <c r="CG3" s="26" t="s">
        <v>87</v>
      </c>
      <c r="CH3" s="27" t="s">
        <v>342</v>
      </c>
      <c r="CI3" s="27" t="s">
        <v>343</v>
      </c>
      <c r="CJ3" s="27" t="s">
        <v>344</v>
      </c>
      <c r="CK3" s="27" t="s">
        <v>345</v>
      </c>
      <c r="CL3" s="27" t="s">
        <v>346</v>
      </c>
      <c r="CM3" s="27" t="s">
        <v>347</v>
      </c>
      <c r="CN3" s="27" t="s">
        <v>348</v>
      </c>
      <c r="CO3" s="27" t="s">
        <v>349</v>
      </c>
      <c r="CP3" s="27" t="s">
        <v>350</v>
      </c>
      <c r="CQ3" s="27" t="s">
        <v>351</v>
      </c>
      <c r="CR3" s="27" t="s">
        <v>352</v>
      </c>
      <c r="CS3" s="27" t="s">
        <v>353</v>
      </c>
      <c r="CT3" s="27" t="s">
        <v>354</v>
      </c>
      <c r="CU3" s="27" t="s">
        <v>355</v>
      </c>
      <c r="CV3" s="27" t="s">
        <v>356</v>
      </c>
      <c r="CW3" s="27" t="s">
        <v>357</v>
      </c>
      <c r="CX3" s="27" t="s">
        <v>358</v>
      </c>
      <c r="CY3" s="27" t="s">
        <v>359</v>
      </c>
      <c r="CZ3" s="27" t="s">
        <v>360</v>
      </c>
      <c r="DA3" s="27" t="s">
        <v>361</v>
      </c>
      <c r="DB3" s="27" t="s">
        <v>362</v>
      </c>
      <c r="DC3" s="27" t="s">
        <v>363</v>
      </c>
      <c r="DD3" s="27" t="s">
        <v>364</v>
      </c>
      <c r="DE3" s="27" t="s">
        <v>365</v>
      </c>
      <c r="DF3" s="27" t="s">
        <v>366</v>
      </c>
      <c r="DG3" s="27" t="s">
        <v>367</v>
      </c>
      <c r="DH3" s="27" t="s">
        <v>368</v>
      </c>
      <c r="DI3" s="27" t="s">
        <v>369</v>
      </c>
      <c r="DJ3" s="27" t="s">
        <v>370</v>
      </c>
      <c r="DK3" s="27" t="s">
        <v>371</v>
      </c>
      <c r="DL3" s="27" t="s">
        <v>372</v>
      </c>
      <c r="DM3" s="27" t="s">
        <v>373</v>
      </c>
      <c r="DN3" s="27" t="s">
        <v>374</v>
      </c>
      <c r="DO3" s="27" t="s">
        <v>375</v>
      </c>
      <c r="DP3" s="27" t="s">
        <v>376</v>
      </c>
      <c r="DQ3" s="27" t="s">
        <v>95</v>
      </c>
      <c r="DR3" s="27" t="s">
        <v>97</v>
      </c>
      <c r="DS3" s="27" t="s">
        <v>98</v>
      </c>
      <c r="DT3" s="27" t="s">
        <v>99</v>
      </c>
      <c r="DU3" s="27" t="s">
        <v>100</v>
      </c>
      <c r="DV3" s="27" t="s">
        <v>101</v>
      </c>
      <c r="DW3" s="27" t="s">
        <v>104</v>
      </c>
      <c r="DX3" s="26" t="s">
        <v>377</v>
      </c>
      <c r="DY3" s="26" t="s">
        <v>378</v>
      </c>
      <c r="DZ3" s="26" t="s">
        <v>379</v>
      </c>
      <c r="EA3" s="26" t="s">
        <v>380</v>
      </c>
      <c r="EB3" s="26" t="s">
        <v>381</v>
      </c>
      <c r="EC3" s="26" t="s">
        <v>382</v>
      </c>
      <c r="ED3" s="26" t="s">
        <v>383</v>
      </c>
      <c r="EE3" s="26" t="s">
        <v>384</v>
      </c>
      <c r="EF3" s="26" t="s">
        <v>385</v>
      </c>
      <c r="EG3" s="27" t="s">
        <v>386</v>
      </c>
      <c r="EH3" s="27" t="s">
        <v>387</v>
      </c>
      <c r="EI3" s="27" t="s">
        <v>193</v>
      </c>
      <c r="EJ3" s="27" t="s">
        <v>194</v>
      </c>
      <c r="EK3" s="27" t="s">
        <v>195</v>
      </c>
      <c r="EL3" s="27" t="s">
        <v>200</v>
      </c>
      <c r="EM3" s="27" t="s">
        <v>201</v>
      </c>
      <c r="EN3" s="27" t="s">
        <v>388</v>
      </c>
      <c r="EO3" s="26" t="s">
        <v>236</v>
      </c>
      <c r="EP3" s="26" t="s">
        <v>237</v>
      </c>
      <c r="EQ3" s="27" t="s">
        <v>244</v>
      </c>
      <c r="ER3" s="27" t="s">
        <v>245</v>
      </c>
      <c r="ES3" s="27" t="s">
        <v>246</v>
      </c>
      <c r="ET3" s="27" t="s">
        <v>244</v>
      </c>
      <c r="EU3" s="27" t="s">
        <v>245</v>
      </c>
      <c r="EV3" s="27" t="s">
        <v>246</v>
      </c>
      <c r="EW3" s="26" t="s">
        <v>251</v>
      </c>
      <c r="EX3" s="26" t="s">
        <v>389</v>
      </c>
      <c r="EY3" s="26" t="s">
        <v>390</v>
      </c>
    </row>
    <row r="4" spans="1:155" ht="30" customHeight="1">
      <c r="A4" s="28" t="s">
        <v>391</v>
      </c>
      <c r="B4" s="29" t="str">
        <f t="shared" ref="B4:O4" si="0">IF(COUNT(B5:B34)=0,"",SUM(B5:B34))</f>
        <v/>
      </c>
      <c r="C4" s="29" t="str">
        <f t="shared" si="0"/>
        <v/>
      </c>
      <c r="D4" s="29" t="str">
        <f t="shared" si="0"/>
        <v/>
      </c>
      <c r="E4" s="29" t="str">
        <f t="shared" si="0"/>
        <v/>
      </c>
      <c r="F4" s="29" t="str">
        <f t="shared" si="0"/>
        <v/>
      </c>
      <c r="G4" s="29" t="str">
        <f t="shared" si="0"/>
        <v/>
      </c>
      <c r="H4" s="29" t="str">
        <f t="shared" si="0"/>
        <v/>
      </c>
      <c r="I4" s="29" t="str">
        <f t="shared" si="0"/>
        <v/>
      </c>
      <c r="J4" s="29" t="str">
        <f t="shared" si="0"/>
        <v/>
      </c>
      <c r="K4" s="29" t="str">
        <f t="shared" si="0"/>
        <v/>
      </c>
      <c r="L4" s="29" t="str">
        <f t="shared" si="0"/>
        <v/>
      </c>
      <c r="M4" s="29" t="str">
        <f t="shared" si="0"/>
        <v/>
      </c>
      <c r="N4" s="29" t="str">
        <f t="shared" si="0"/>
        <v/>
      </c>
      <c r="O4" s="29" t="str">
        <f t="shared" si="0"/>
        <v/>
      </c>
      <c r="P4" s="30" t="str">
        <f t="shared" ref="P4:Y4" si="1">IF(COUNTIF(P5:P34,"Ja")&gt;0,"Ja",IF(COUNTIF(P5:P34,"Nei")&gt;0,"Nei",""))</f>
        <v/>
      </c>
      <c r="Q4" s="30" t="str">
        <f t="shared" si="1"/>
        <v/>
      </c>
      <c r="R4" s="30" t="str">
        <f t="shared" si="1"/>
        <v/>
      </c>
      <c r="S4" s="30" t="str">
        <f t="shared" si="1"/>
        <v/>
      </c>
      <c r="T4" s="30" t="str">
        <f t="shared" si="1"/>
        <v/>
      </c>
      <c r="U4" s="30" t="str">
        <f t="shared" si="1"/>
        <v/>
      </c>
      <c r="V4" s="30" t="str">
        <f t="shared" si="1"/>
        <v/>
      </c>
      <c r="W4" s="30" t="str">
        <f t="shared" si="1"/>
        <v/>
      </c>
      <c r="X4" s="30" t="str">
        <f t="shared" si="1"/>
        <v/>
      </c>
      <c r="Y4" s="30" t="str">
        <f t="shared" si="1"/>
        <v/>
      </c>
      <c r="Z4" s="29" t="str">
        <f t="shared" ref="Z4:AR4" si="2">IF(COUNT(Z5:Z34)=0,"",SUM(Z5:Z34))</f>
        <v/>
      </c>
      <c r="AA4" s="29" t="str">
        <f t="shared" si="2"/>
        <v/>
      </c>
      <c r="AB4" s="29" t="str">
        <f t="shared" si="2"/>
        <v/>
      </c>
      <c r="AC4" s="29" t="str">
        <f t="shared" si="2"/>
        <v/>
      </c>
      <c r="AD4" s="29" t="str">
        <f t="shared" si="2"/>
        <v/>
      </c>
      <c r="AE4" s="29" t="str">
        <f t="shared" si="2"/>
        <v/>
      </c>
      <c r="AF4" s="29" t="str">
        <f t="shared" si="2"/>
        <v/>
      </c>
      <c r="AG4" s="29" t="str">
        <f t="shared" si="2"/>
        <v/>
      </c>
      <c r="AH4" s="29" t="str">
        <f t="shared" si="2"/>
        <v/>
      </c>
      <c r="AI4" s="29" t="str">
        <f t="shared" si="2"/>
        <v/>
      </c>
      <c r="AJ4" s="29" t="str">
        <f t="shared" si="2"/>
        <v/>
      </c>
      <c r="AK4" s="29" t="str">
        <f t="shared" si="2"/>
        <v/>
      </c>
      <c r="AL4" s="29" t="str">
        <f t="shared" si="2"/>
        <v/>
      </c>
      <c r="AM4" s="29" t="str">
        <f t="shared" si="2"/>
        <v/>
      </c>
      <c r="AN4" s="29" t="str">
        <f t="shared" si="2"/>
        <v/>
      </c>
      <c r="AO4" s="29" t="str">
        <f t="shared" si="2"/>
        <v/>
      </c>
      <c r="AP4" s="29" t="str">
        <f t="shared" si="2"/>
        <v/>
      </c>
      <c r="AQ4" s="29" t="str">
        <f t="shared" si="2"/>
        <v/>
      </c>
      <c r="AR4" s="29" t="str">
        <f t="shared" si="2"/>
        <v/>
      </c>
      <c r="AS4" s="31" t="str">
        <f>IF(COUNTA(AS5:AS34)=0,"",COUNTA(AS5:AS34)&amp;" tekst(er) – samlet på arket Museet totalt")</f>
        <v/>
      </c>
      <c r="AT4" s="29" t="str">
        <f t="shared" ref="AT4:CF4" si="3">IF(COUNT(AT5:AT34)=0,"",SUM(AT5:AT34))</f>
        <v/>
      </c>
      <c r="AU4" s="29" t="str">
        <f t="shared" si="3"/>
        <v/>
      </c>
      <c r="AV4" s="29" t="str">
        <f t="shared" si="3"/>
        <v/>
      </c>
      <c r="AW4" s="29" t="str">
        <f t="shared" si="3"/>
        <v/>
      </c>
      <c r="AX4" s="29" t="str">
        <f t="shared" si="3"/>
        <v/>
      </c>
      <c r="AY4" s="29" t="str">
        <f t="shared" si="3"/>
        <v/>
      </c>
      <c r="AZ4" s="29" t="str">
        <f t="shared" si="3"/>
        <v/>
      </c>
      <c r="BA4" s="29" t="str">
        <f t="shared" si="3"/>
        <v/>
      </c>
      <c r="BB4" s="29" t="str">
        <f t="shared" si="3"/>
        <v/>
      </c>
      <c r="BC4" s="29" t="str">
        <f t="shared" si="3"/>
        <v/>
      </c>
      <c r="BD4" s="29" t="str">
        <f t="shared" si="3"/>
        <v/>
      </c>
      <c r="BE4" s="29" t="str">
        <f t="shared" si="3"/>
        <v/>
      </c>
      <c r="BF4" s="29" t="str">
        <f t="shared" si="3"/>
        <v/>
      </c>
      <c r="BG4" s="29" t="str">
        <f t="shared" si="3"/>
        <v/>
      </c>
      <c r="BH4" s="29" t="str">
        <f t="shared" si="3"/>
        <v/>
      </c>
      <c r="BI4" s="29" t="str">
        <f t="shared" si="3"/>
        <v/>
      </c>
      <c r="BJ4" s="29" t="str">
        <f t="shared" si="3"/>
        <v/>
      </c>
      <c r="BK4" s="29" t="str">
        <f t="shared" si="3"/>
        <v/>
      </c>
      <c r="BL4" s="29" t="str">
        <f t="shared" si="3"/>
        <v/>
      </c>
      <c r="BM4" s="29" t="str">
        <f t="shared" si="3"/>
        <v/>
      </c>
      <c r="BN4" s="29" t="str">
        <f t="shared" si="3"/>
        <v/>
      </c>
      <c r="BO4" s="29" t="str">
        <f t="shared" si="3"/>
        <v/>
      </c>
      <c r="BP4" s="29" t="str">
        <f t="shared" si="3"/>
        <v/>
      </c>
      <c r="BQ4" s="29" t="str">
        <f t="shared" si="3"/>
        <v/>
      </c>
      <c r="BR4" s="29" t="str">
        <f t="shared" si="3"/>
        <v/>
      </c>
      <c r="BS4" s="29" t="str">
        <f t="shared" si="3"/>
        <v/>
      </c>
      <c r="BT4" s="29" t="str">
        <f t="shared" si="3"/>
        <v/>
      </c>
      <c r="BU4" s="29" t="str">
        <f t="shared" si="3"/>
        <v/>
      </c>
      <c r="BV4" s="29" t="str">
        <f t="shared" si="3"/>
        <v/>
      </c>
      <c r="BW4" s="29" t="str">
        <f t="shared" si="3"/>
        <v/>
      </c>
      <c r="BX4" s="29" t="str">
        <f t="shared" si="3"/>
        <v/>
      </c>
      <c r="BY4" s="29" t="str">
        <f t="shared" si="3"/>
        <v/>
      </c>
      <c r="BZ4" s="29" t="str">
        <f t="shared" si="3"/>
        <v/>
      </c>
      <c r="CA4" s="29" t="str">
        <f t="shared" si="3"/>
        <v/>
      </c>
      <c r="CB4" s="29" t="str">
        <f t="shared" si="3"/>
        <v/>
      </c>
      <c r="CC4" s="29" t="str">
        <f t="shared" si="3"/>
        <v/>
      </c>
      <c r="CD4" s="29" t="str">
        <f t="shared" si="3"/>
        <v/>
      </c>
      <c r="CE4" s="29" t="str">
        <f t="shared" si="3"/>
        <v/>
      </c>
      <c r="CF4" s="29" t="str">
        <f t="shared" si="3"/>
        <v/>
      </c>
      <c r="CG4" s="31" t="str">
        <f>IF(COUNTA(CG5:CG34)=0,"",COUNTA(CG5:CG34)&amp;" tekst(er) – samlet på arket Museet totalt")</f>
        <v/>
      </c>
      <c r="CH4" s="32" t="str">
        <f>IFERROR(SUMPRODUCT(CH5:CH34,B5:B34)/SUMPRODUCT(--(CL5:CL34&lt;&gt;""),B5:B34),"")</f>
        <v/>
      </c>
      <c r="CI4" s="32" t="str">
        <f>IFERROR(SUMPRODUCT(CI5:CI34,B5:B34)/SUMPRODUCT(--(CL5:CL34&lt;&gt;""),B5:B34),"")</f>
        <v/>
      </c>
      <c r="CJ4" s="32" t="str">
        <f>IFERROR(SUMPRODUCT(CJ5:CJ34,B5:B34)/SUMPRODUCT(--(CL5:CL34&lt;&gt;""),B5:B34),"")</f>
        <v/>
      </c>
      <c r="CK4" s="32" t="str">
        <f>IFERROR(SUMPRODUCT(CK5:CK34,B5:B34)/SUMPRODUCT(--(CL5:CL34&lt;&gt;""),B5:B34),"")</f>
        <v/>
      </c>
      <c r="CL4" s="32" t="str">
        <f t="shared" ref="CL4:CL34" si="4">IF(COUNT(CH4,CI4,CJ4,CK4)=0,"",SUM(CH4,CI4,CJ4,CK4))</f>
        <v/>
      </c>
      <c r="CM4" s="32" t="str">
        <f>IFERROR(SUMPRODUCT(CM5:CM34,C5:C34)/SUMPRODUCT(--(CQ5:CQ34&lt;&gt;""),C5:C34),"")</f>
        <v/>
      </c>
      <c r="CN4" s="32" t="str">
        <f>IFERROR(SUMPRODUCT(CN5:CN34,C5:C34)/SUMPRODUCT(--(CQ5:CQ34&lt;&gt;""),C5:C34),"")</f>
        <v/>
      </c>
      <c r="CO4" s="32" t="str">
        <f>IFERROR(SUMPRODUCT(CO5:CO34,C5:C34)/SUMPRODUCT(--(CQ5:CQ34&lt;&gt;""),C5:C34),"")</f>
        <v/>
      </c>
      <c r="CP4" s="32" t="str">
        <f>IFERROR(SUMPRODUCT(CP5:CP34,C5:C34)/SUMPRODUCT(--(CQ5:CQ34&lt;&gt;""),C5:C34),"")</f>
        <v/>
      </c>
      <c r="CQ4" s="32" t="str">
        <f t="shared" ref="CQ4:CQ34" si="5">IF(COUNT(CM4,CN4,CO4,CP4)=0,"",SUM(CM4,CN4,CO4,CP4))</f>
        <v/>
      </c>
      <c r="CR4" s="32" t="str">
        <f>IFERROR(SUMPRODUCT(CR5:CR34,D5:D34)/SUMPRODUCT(--(CV5:CV34&lt;&gt;""),D5:D34),"")</f>
        <v/>
      </c>
      <c r="CS4" s="32" t="str">
        <f>IFERROR(SUMPRODUCT(CS5:CS34,D5:D34)/SUMPRODUCT(--(CV5:CV34&lt;&gt;""),D5:D34),"")</f>
        <v/>
      </c>
      <c r="CT4" s="32" t="str">
        <f>IFERROR(SUMPRODUCT(CT5:CT34,D5:D34)/SUMPRODUCT(--(CV5:CV34&lt;&gt;""),D5:D34),"")</f>
        <v/>
      </c>
      <c r="CU4" s="32" t="str">
        <f>IFERROR(SUMPRODUCT(CU5:CU34,D5:D34)/SUMPRODUCT(--(CV5:CV34&lt;&gt;""),D5:D34),"")</f>
        <v/>
      </c>
      <c r="CV4" s="32" t="str">
        <f t="shared" ref="CV4:CV34" si="6">IF(COUNT(CR4,CS4,CT4,CU4)=0,"",SUM(CR4,CS4,CT4,CU4))</f>
        <v/>
      </c>
      <c r="CW4" s="32" t="str">
        <f>IFERROR(SUMPRODUCT(CW5:CW34,E5:E34)/SUMPRODUCT(--(DA5:DA34&lt;&gt;""),E5:E34),"")</f>
        <v/>
      </c>
      <c r="CX4" s="32" t="str">
        <f>IFERROR(SUMPRODUCT(CX5:CX34,E5:E34)/SUMPRODUCT(--(DA5:DA34&lt;&gt;""),E5:E34),"")</f>
        <v/>
      </c>
      <c r="CY4" s="32" t="str">
        <f>IFERROR(SUMPRODUCT(CY5:CY34,E5:E34)/SUMPRODUCT(--(DA5:DA34&lt;&gt;""),E5:E34),"")</f>
        <v/>
      </c>
      <c r="CZ4" s="32" t="str">
        <f>IFERROR(SUMPRODUCT(CZ5:CZ34,E5:E34)/SUMPRODUCT(--(DA5:DA34&lt;&gt;""),E5:E34),"")</f>
        <v/>
      </c>
      <c r="DA4" s="32" t="str">
        <f t="shared" ref="DA4:DA34" si="7">IF(COUNT(CW4,CX4,CY4,CZ4)=0,"",SUM(CW4,CX4,CY4,CZ4))</f>
        <v/>
      </c>
      <c r="DB4" s="32" t="str">
        <f>IFERROR(SUMPRODUCT(DB5:DB34,F5:F34)/SUMPRODUCT(--(DF5:DF34&lt;&gt;""),F5:F34),"")</f>
        <v/>
      </c>
      <c r="DC4" s="32" t="str">
        <f>IFERROR(SUMPRODUCT(DC5:DC34,F5:F34)/SUMPRODUCT(--(DF5:DF34&lt;&gt;""),F5:F34),"")</f>
        <v/>
      </c>
      <c r="DD4" s="32" t="str">
        <f>IFERROR(SUMPRODUCT(DD5:DD34,F5:F34)/SUMPRODUCT(--(DF5:DF34&lt;&gt;""),F5:F34),"")</f>
        <v/>
      </c>
      <c r="DE4" s="32" t="str">
        <f>IFERROR(SUMPRODUCT(DE5:DE34,F5:F34)/SUMPRODUCT(--(DF5:DF34&lt;&gt;""),F5:F34),"")</f>
        <v/>
      </c>
      <c r="DF4" s="32" t="str">
        <f t="shared" ref="DF4:DF34" si="8">IF(COUNT(DB4,DC4,DD4,DE4)=0,"",SUM(DB4,DC4,DD4,DE4))</f>
        <v/>
      </c>
      <c r="DG4" s="32" t="str">
        <f>IFERROR(SUMPRODUCT(DG5:DG34,G5:G34)/SUMPRODUCT(--(DK5:DK34&lt;&gt;""),G5:G34),"")</f>
        <v/>
      </c>
      <c r="DH4" s="32" t="str">
        <f>IFERROR(SUMPRODUCT(DH5:DH34,G5:G34)/SUMPRODUCT(--(DK5:DK34&lt;&gt;""),G5:G34),"")</f>
        <v/>
      </c>
      <c r="DI4" s="32" t="str">
        <f>IFERROR(SUMPRODUCT(DI5:DI34,G5:G34)/SUMPRODUCT(--(DK5:DK34&lt;&gt;""),G5:G34),"")</f>
        <v/>
      </c>
      <c r="DJ4" s="32" t="str">
        <f>IFERROR(SUMPRODUCT(DJ5:DJ34,G5:G34)/SUMPRODUCT(--(DK5:DK34&lt;&gt;""),G5:G34),"")</f>
        <v/>
      </c>
      <c r="DK4" s="32" t="str">
        <f t="shared" ref="DK4:DK34" si="9">IF(COUNT(DG4,DH4,DI4,DJ4)=0,"",SUM(DG4,DH4,DI4,DJ4))</f>
        <v/>
      </c>
      <c r="DL4" s="32" t="str">
        <f>IFERROR(SUMPRODUCT(DL5:DL34,H5:H34)/SUMPRODUCT(--(DP5:DP34&lt;&gt;""),H5:H34),"")</f>
        <v/>
      </c>
      <c r="DM4" s="32" t="str">
        <f>IFERROR(SUMPRODUCT(DM5:DM34,H5:H34)/SUMPRODUCT(--(DP5:DP34&lt;&gt;""),H5:H34),"")</f>
        <v/>
      </c>
      <c r="DN4" s="32" t="str">
        <f>IFERROR(SUMPRODUCT(DN5:DN34,H5:H34)/SUMPRODUCT(--(DP5:DP34&lt;&gt;""),H5:H34),"")</f>
        <v/>
      </c>
      <c r="DO4" s="32" t="str">
        <f>IFERROR(SUMPRODUCT(DO5:DO34,H5:H34)/SUMPRODUCT(--(DP5:DP34&lt;&gt;""),H5:H34),"")</f>
        <v/>
      </c>
      <c r="DP4" s="32" t="str">
        <f t="shared" ref="DP4:DP34" si="10">IF(COUNT(DL4,DM4,DN4,DO4)=0,"",SUM(DL4,DM4,DN4,DO4))</f>
        <v/>
      </c>
      <c r="DQ4" s="31" t="str">
        <f>IF(COUNTA(DQ5:DQ34)=0,"",COUNTA(DQ5:DQ34)&amp;" tekst(er) – samlet på arket Museet totalt")</f>
        <v/>
      </c>
      <c r="DR4" s="29" t="str">
        <f>IF(COUNT(DR5:DR34)=0,"",SUM(DR5:DR34))</f>
        <v/>
      </c>
      <c r="DS4" s="29" t="str">
        <f>IF(COUNT(DS5:DS34)=0,"",SUM(DS5:DS34))</f>
        <v/>
      </c>
      <c r="DT4" s="29" t="str">
        <f>IF(COUNT(DT5:DT34)=0,"",SUM(DT5:DT34))</f>
        <v/>
      </c>
      <c r="DU4" s="29" t="str">
        <f>IF(COUNT(DU5:DU34)=0,"",SUM(DU5:DU34))</f>
        <v/>
      </c>
      <c r="DV4" s="29" t="str">
        <f>IF(COUNT(DV5:DV34)=0,"",SUM(DV5:DV34))</f>
        <v/>
      </c>
      <c r="DW4" s="31" t="str">
        <f>IF(COUNTA(DW5:DW34)=0,"",COUNTA(DW5:DW34)&amp;" tekst(er) – samlet på arket Museet totalt")</f>
        <v/>
      </c>
      <c r="DX4" s="29" t="str">
        <f t="shared" ref="DX4:EM4" si="11">IF(COUNT(DX5:DX34)=0,"",SUM(DX5:DX34))</f>
        <v/>
      </c>
      <c r="DY4" s="29" t="str">
        <f t="shared" si="11"/>
        <v/>
      </c>
      <c r="DZ4" s="29" t="str">
        <f t="shared" si="11"/>
        <v/>
      </c>
      <c r="EA4" s="29" t="str">
        <f t="shared" si="11"/>
        <v/>
      </c>
      <c r="EB4" s="29" t="str">
        <f t="shared" si="11"/>
        <v/>
      </c>
      <c r="EC4" s="29" t="str">
        <f t="shared" si="11"/>
        <v/>
      </c>
      <c r="ED4" s="29" t="str">
        <f t="shared" si="11"/>
        <v/>
      </c>
      <c r="EE4" s="29" t="str">
        <f t="shared" si="11"/>
        <v/>
      </c>
      <c r="EF4" s="29" t="str">
        <f t="shared" si="11"/>
        <v/>
      </c>
      <c r="EG4" s="29" t="str">
        <f t="shared" si="11"/>
        <v/>
      </c>
      <c r="EH4" s="29" t="str">
        <f t="shared" si="11"/>
        <v/>
      </c>
      <c r="EI4" s="29" t="str">
        <f t="shared" si="11"/>
        <v/>
      </c>
      <c r="EJ4" s="29" t="str">
        <f t="shared" si="11"/>
        <v/>
      </c>
      <c r="EK4" s="29" t="str">
        <f t="shared" si="11"/>
        <v/>
      </c>
      <c r="EL4" s="29" t="str">
        <f t="shared" si="11"/>
        <v/>
      </c>
      <c r="EM4" s="29" t="str">
        <f t="shared" si="11"/>
        <v/>
      </c>
      <c r="EN4" s="31" t="str">
        <f>IF(COUNTA(EN5:EN34)=0,"",COUNTA(EN5:EN34)&amp;" tekst(er) – samlet på arket Museet totalt")</f>
        <v/>
      </c>
      <c r="EO4" s="33" t="str">
        <f t="shared" ref="EO4:EW4" si="12">IF(COUNT(EO5:EO34)=0,"",SUM(EO5:EO34))</f>
        <v/>
      </c>
      <c r="EP4" s="29" t="str">
        <f t="shared" si="12"/>
        <v/>
      </c>
      <c r="EQ4" s="29" t="str">
        <f t="shared" si="12"/>
        <v/>
      </c>
      <c r="ER4" s="29" t="str">
        <f t="shared" si="12"/>
        <v/>
      </c>
      <c r="ES4" s="29" t="str">
        <f t="shared" si="12"/>
        <v/>
      </c>
      <c r="ET4" s="29" t="str">
        <f t="shared" si="12"/>
        <v/>
      </c>
      <c r="EU4" s="29" t="str">
        <f t="shared" si="12"/>
        <v/>
      </c>
      <c r="EV4" s="29" t="str">
        <f t="shared" si="12"/>
        <v/>
      </c>
      <c r="EW4" s="29" t="str">
        <f t="shared" si="12"/>
        <v/>
      </c>
      <c r="EX4" s="31" t="str">
        <f>IF(COUNTA(EX5:EX34)=0,"",COUNTA(EX5:EX34)&amp;" tekst(er) – samlet på arket Museet totalt")</f>
        <v/>
      </c>
      <c r="EY4" s="31" t="str">
        <f>IF(COUNTA(EY5:EY34)=0,"",COUNTA(EY5:EY34)&amp;" tekst(er) – samlet på arket Museet totalt")</f>
        <v/>
      </c>
    </row>
    <row r="5" spans="1:155" ht="30" customHeight="1">
      <c r="A5" s="34"/>
      <c r="B5" s="35"/>
      <c r="C5" s="35"/>
      <c r="D5" s="35"/>
      <c r="E5" s="35"/>
      <c r="F5" s="35"/>
      <c r="G5" s="35"/>
      <c r="H5" s="35"/>
      <c r="I5" s="35"/>
      <c r="J5" s="35"/>
      <c r="K5" s="35"/>
      <c r="L5" s="35"/>
      <c r="M5" s="35"/>
      <c r="N5" s="35"/>
      <c r="O5" s="35"/>
      <c r="P5" s="34"/>
      <c r="Q5" s="34"/>
      <c r="R5" s="34"/>
      <c r="S5" s="34"/>
      <c r="T5" s="34"/>
      <c r="U5" s="34"/>
      <c r="V5" s="34"/>
      <c r="W5" s="34"/>
      <c r="X5" s="34"/>
      <c r="Y5" s="34"/>
      <c r="Z5" s="35"/>
      <c r="AA5" s="35"/>
      <c r="AB5" s="35"/>
      <c r="AC5" s="35"/>
      <c r="AD5" s="35"/>
      <c r="AE5" s="35"/>
      <c r="AF5" s="35"/>
      <c r="AG5" s="35"/>
      <c r="AH5" s="35"/>
      <c r="AI5" s="35"/>
      <c r="AJ5" s="35"/>
      <c r="AK5" s="35"/>
      <c r="AL5" s="35"/>
      <c r="AM5" s="35"/>
      <c r="AN5" s="35"/>
      <c r="AO5" s="35"/>
      <c r="AP5" s="35"/>
      <c r="AQ5" s="35"/>
      <c r="AR5" s="35"/>
      <c r="AS5" s="36"/>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6"/>
      <c r="CH5" s="37"/>
      <c r="CI5" s="37"/>
      <c r="CJ5" s="37"/>
      <c r="CK5" s="37"/>
      <c r="CL5" s="38" t="str">
        <f t="shared" si="4"/>
        <v/>
      </c>
      <c r="CM5" s="37"/>
      <c r="CN5" s="37"/>
      <c r="CO5" s="37"/>
      <c r="CP5" s="37"/>
      <c r="CQ5" s="38" t="str">
        <f t="shared" si="5"/>
        <v/>
      </c>
      <c r="CR5" s="37"/>
      <c r="CS5" s="37"/>
      <c r="CT5" s="37"/>
      <c r="CU5" s="37"/>
      <c r="CV5" s="38" t="str">
        <f t="shared" si="6"/>
        <v/>
      </c>
      <c r="CW5" s="37"/>
      <c r="CX5" s="37"/>
      <c r="CY5" s="37"/>
      <c r="CZ5" s="37"/>
      <c r="DA5" s="38" t="str">
        <f t="shared" si="7"/>
        <v/>
      </c>
      <c r="DB5" s="37"/>
      <c r="DC5" s="37"/>
      <c r="DD5" s="37"/>
      <c r="DE5" s="37"/>
      <c r="DF5" s="38" t="str">
        <f t="shared" si="8"/>
        <v/>
      </c>
      <c r="DG5" s="37"/>
      <c r="DH5" s="37"/>
      <c r="DI5" s="37"/>
      <c r="DJ5" s="37"/>
      <c r="DK5" s="38" t="str">
        <f t="shared" si="9"/>
        <v/>
      </c>
      <c r="DL5" s="37"/>
      <c r="DM5" s="37"/>
      <c r="DN5" s="37"/>
      <c r="DO5" s="37"/>
      <c r="DP5" s="38" t="str">
        <f t="shared" si="10"/>
        <v/>
      </c>
      <c r="DQ5" s="36"/>
      <c r="DR5" s="35"/>
      <c r="DS5" s="35"/>
      <c r="DT5" s="35"/>
      <c r="DU5" s="35"/>
      <c r="DV5" s="35"/>
      <c r="DW5" s="36"/>
      <c r="DX5" s="35"/>
      <c r="DY5" s="35"/>
      <c r="DZ5" s="35"/>
      <c r="EA5" s="35"/>
      <c r="EB5" s="35"/>
      <c r="EC5" s="35"/>
      <c r="ED5" s="35"/>
      <c r="EE5" s="35"/>
      <c r="EF5" s="35"/>
      <c r="EG5" s="35"/>
      <c r="EH5" s="35"/>
      <c r="EI5" s="35"/>
      <c r="EJ5" s="35"/>
      <c r="EK5" s="35"/>
      <c r="EL5" s="35"/>
      <c r="EM5" s="35"/>
      <c r="EN5" s="36"/>
      <c r="EO5" s="39"/>
      <c r="EP5" s="35"/>
      <c r="EQ5" s="35"/>
      <c r="ER5" s="35"/>
      <c r="ES5" s="35"/>
      <c r="ET5" s="35"/>
      <c r="EU5" s="35"/>
      <c r="EV5" s="35"/>
      <c r="EW5" s="35"/>
      <c r="EX5" s="36"/>
      <c r="EY5" s="36"/>
    </row>
    <row r="6" spans="1:155" ht="30" customHeight="1">
      <c r="A6" s="34"/>
      <c r="B6" s="35"/>
      <c r="C6" s="35"/>
      <c r="D6" s="35"/>
      <c r="E6" s="35"/>
      <c r="F6" s="35"/>
      <c r="G6" s="35"/>
      <c r="H6" s="35"/>
      <c r="I6" s="35"/>
      <c r="J6" s="35"/>
      <c r="K6" s="35"/>
      <c r="L6" s="35"/>
      <c r="M6" s="35"/>
      <c r="N6" s="35"/>
      <c r="O6" s="35"/>
      <c r="P6" s="34"/>
      <c r="Q6" s="34"/>
      <c r="R6" s="34"/>
      <c r="S6" s="34"/>
      <c r="T6" s="34"/>
      <c r="U6" s="34"/>
      <c r="V6" s="34"/>
      <c r="W6" s="34"/>
      <c r="X6" s="34"/>
      <c r="Y6" s="34"/>
      <c r="Z6" s="35"/>
      <c r="AA6" s="35"/>
      <c r="AB6" s="35"/>
      <c r="AC6" s="35"/>
      <c r="AD6" s="35"/>
      <c r="AE6" s="35"/>
      <c r="AF6" s="35"/>
      <c r="AG6" s="35"/>
      <c r="AH6" s="35"/>
      <c r="AI6" s="35"/>
      <c r="AJ6" s="35"/>
      <c r="AK6" s="35"/>
      <c r="AL6" s="35"/>
      <c r="AM6" s="35"/>
      <c r="AN6" s="35"/>
      <c r="AO6" s="35"/>
      <c r="AP6" s="35"/>
      <c r="AQ6" s="35"/>
      <c r="AR6" s="35"/>
      <c r="AS6" s="36"/>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6"/>
      <c r="CH6" s="37"/>
      <c r="CI6" s="37"/>
      <c r="CJ6" s="37"/>
      <c r="CK6" s="37"/>
      <c r="CL6" s="38" t="str">
        <f t="shared" si="4"/>
        <v/>
      </c>
      <c r="CM6" s="37"/>
      <c r="CN6" s="37"/>
      <c r="CO6" s="37"/>
      <c r="CP6" s="37"/>
      <c r="CQ6" s="38" t="str">
        <f t="shared" si="5"/>
        <v/>
      </c>
      <c r="CR6" s="37"/>
      <c r="CS6" s="37"/>
      <c r="CT6" s="37"/>
      <c r="CU6" s="37"/>
      <c r="CV6" s="38" t="str">
        <f t="shared" si="6"/>
        <v/>
      </c>
      <c r="CW6" s="37"/>
      <c r="CX6" s="37"/>
      <c r="CY6" s="37"/>
      <c r="CZ6" s="37"/>
      <c r="DA6" s="38" t="str">
        <f t="shared" si="7"/>
        <v/>
      </c>
      <c r="DB6" s="37"/>
      <c r="DC6" s="37"/>
      <c r="DD6" s="37"/>
      <c r="DE6" s="37"/>
      <c r="DF6" s="38" t="str">
        <f t="shared" si="8"/>
        <v/>
      </c>
      <c r="DG6" s="37"/>
      <c r="DH6" s="37"/>
      <c r="DI6" s="37"/>
      <c r="DJ6" s="37"/>
      <c r="DK6" s="38" t="str">
        <f t="shared" si="9"/>
        <v/>
      </c>
      <c r="DL6" s="37"/>
      <c r="DM6" s="37"/>
      <c r="DN6" s="37"/>
      <c r="DO6" s="37"/>
      <c r="DP6" s="38" t="str">
        <f t="shared" si="10"/>
        <v/>
      </c>
      <c r="DQ6" s="36"/>
      <c r="DR6" s="35"/>
      <c r="DS6" s="35"/>
      <c r="DT6" s="35"/>
      <c r="DU6" s="35"/>
      <c r="DV6" s="35"/>
      <c r="DW6" s="36"/>
      <c r="DX6" s="35"/>
      <c r="DY6" s="35"/>
      <c r="DZ6" s="35"/>
      <c r="EA6" s="35"/>
      <c r="EB6" s="35"/>
      <c r="EC6" s="35"/>
      <c r="ED6" s="35"/>
      <c r="EE6" s="35"/>
      <c r="EF6" s="35"/>
      <c r="EG6" s="35"/>
      <c r="EH6" s="35"/>
      <c r="EI6" s="35"/>
      <c r="EJ6" s="35"/>
      <c r="EK6" s="35"/>
      <c r="EL6" s="35"/>
      <c r="EM6" s="35"/>
      <c r="EN6" s="36"/>
      <c r="EO6" s="39"/>
      <c r="EP6" s="35"/>
      <c r="EQ6" s="35"/>
      <c r="ER6" s="35"/>
      <c r="ES6" s="35"/>
      <c r="ET6" s="35"/>
      <c r="EU6" s="35"/>
      <c r="EV6" s="35"/>
      <c r="EW6" s="35"/>
      <c r="EX6" s="36"/>
      <c r="EY6" s="36"/>
    </row>
    <row r="7" spans="1:155" ht="30" customHeight="1">
      <c r="A7" s="34"/>
      <c r="B7" s="35"/>
      <c r="C7" s="35"/>
      <c r="D7" s="35"/>
      <c r="E7" s="35"/>
      <c r="F7" s="35"/>
      <c r="G7" s="35"/>
      <c r="H7" s="35"/>
      <c r="I7" s="35"/>
      <c r="J7" s="35"/>
      <c r="K7" s="35"/>
      <c r="L7" s="35"/>
      <c r="M7" s="35"/>
      <c r="N7" s="35"/>
      <c r="O7" s="35"/>
      <c r="P7" s="34"/>
      <c r="Q7" s="34"/>
      <c r="R7" s="34"/>
      <c r="S7" s="34"/>
      <c r="T7" s="34"/>
      <c r="U7" s="34"/>
      <c r="V7" s="34"/>
      <c r="W7" s="34"/>
      <c r="X7" s="34"/>
      <c r="Y7" s="34"/>
      <c r="Z7" s="35"/>
      <c r="AA7" s="35"/>
      <c r="AB7" s="35"/>
      <c r="AC7" s="35"/>
      <c r="AD7" s="35"/>
      <c r="AE7" s="35"/>
      <c r="AF7" s="35"/>
      <c r="AG7" s="35"/>
      <c r="AH7" s="35"/>
      <c r="AI7" s="35"/>
      <c r="AJ7" s="35"/>
      <c r="AK7" s="35"/>
      <c r="AL7" s="35"/>
      <c r="AM7" s="35"/>
      <c r="AN7" s="35"/>
      <c r="AO7" s="35"/>
      <c r="AP7" s="35"/>
      <c r="AQ7" s="35"/>
      <c r="AR7" s="35"/>
      <c r="AS7" s="36"/>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6"/>
      <c r="CH7" s="37"/>
      <c r="CI7" s="37"/>
      <c r="CJ7" s="37"/>
      <c r="CK7" s="37"/>
      <c r="CL7" s="38" t="str">
        <f t="shared" si="4"/>
        <v/>
      </c>
      <c r="CM7" s="37"/>
      <c r="CN7" s="37"/>
      <c r="CO7" s="37"/>
      <c r="CP7" s="37"/>
      <c r="CQ7" s="38" t="str">
        <f t="shared" si="5"/>
        <v/>
      </c>
      <c r="CR7" s="37"/>
      <c r="CS7" s="37"/>
      <c r="CT7" s="37"/>
      <c r="CU7" s="37"/>
      <c r="CV7" s="38" t="str">
        <f t="shared" si="6"/>
        <v/>
      </c>
      <c r="CW7" s="37"/>
      <c r="CX7" s="37"/>
      <c r="CY7" s="37"/>
      <c r="CZ7" s="37"/>
      <c r="DA7" s="38" t="str">
        <f t="shared" si="7"/>
        <v/>
      </c>
      <c r="DB7" s="37"/>
      <c r="DC7" s="37"/>
      <c r="DD7" s="37"/>
      <c r="DE7" s="37"/>
      <c r="DF7" s="38" t="str">
        <f t="shared" si="8"/>
        <v/>
      </c>
      <c r="DG7" s="37"/>
      <c r="DH7" s="37"/>
      <c r="DI7" s="37"/>
      <c r="DJ7" s="37"/>
      <c r="DK7" s="38" t="str">
        <f t="shared" si="9"/>
        <v/>
      </c>
      <c r="DL7" s="37"/>
      <c r="DM7" s="37"/>
      <c r="DN7" s="37"/>
      <c r="DO7" s="37"/>
      <c r="DP7" s="38" t="str">
        <f t="shared" si="10"/>
        <v/>
      </c>
      <c r="DQ7" s="36"/>
      <c r="DR7" s="35"/>
      <c r="DS7" s="35"/>
      <c r="DT7" s="35"/>
      <c r="DU7" s="35"/>
      <c r="DV7" s="35"/>
      <c r="DW7" s="36"/>
      <c r="DX7" s="35"/>
      <c r="DY7" s="35"/>
      <c r="DZ7" s="35"/>
      <c r="EA7" s="35"/>
      <c r="EB7" s="35"/>
      <c r="EC7" s="35"/>
      <c r="ED7" s="35"/>
      <c r="EE7" s="35"/>
      <c r="EF7" s="35"/>
      <c r="EG7" s="35"/>
      <c r="EH7" s="35"/>
      <c r="EI7" s="35"/>
      <c r="EJ7" s="35"/>
      <c r="EK7" s="35"/>
      <c r="EL7" s="35"/>
      <c r="EM7" s="35"/>
      <c r="EN7" s="36"/>
      <c r="EO7" s="39"/>
      <c r="EP7" s="35"/>
      <c r="EQ7" s="35"/>
      <c r="ER7" s="35"/>
      <c r="ES7" s="35"/>
      <c r="ET7" s="35"/>
      <c r="EU7" s="35"/>
      <c r="EV7" s="35"/>
      <c r="EW7" s="35"/>
      <c r="EX7" s="36"/>
      <c r="EY7" s="36"/>
    </row>
    <row r="8" spans="1:155" ht="30" customHeight="1">
      <c r="A8" s="34"/>
      <c r="B8" s="35"/>
      <c r="C8" s="35"/>
      <c r="D8" s="35"/>
      <c r="E8" s="35"/>
      <c r="F8" s="35"/>
      <c r="G8" s="35"/>
      <c r="H8" s="35"/>
      <c r="I8" s="35"/>
      <c r="J8" s="35"/>
      <c r="K8" s="35"/>
      <c r="L8" s="35"/>
      <c r="M8" s="35"/>
      <c r="N8" s="35"/>
      <c r="O8" s="35"/>
      <c r="P8" s="34"/>
      <c r="Q8" s="34"/>
      <c r="R8" s="34"/>
      <c r="S8" s="34"/>
      <c r="T8" s="34"/>
      <c r="U8" s="34"/>
      <c r="V8" s="34"/>
      <c r="W8" s="34"/>
      <c r="X8" s="34"/>
      <c r="Y8" s="34"/>
      <c r="Z8" s="35"/>
      <c r="AA8" s="35"/>
      <c r="AB8" s="35"/>
      <c r="AC8" s="35"/>
      <c r="AD8" s="35"/>
      <c r="AE8" s="35"/>
      <c r="AF8" s="35"/>
      <c r="AG8" s="35"/>
      <c r="AH8" s="35"/>
      <c r="AI8" s="35"/>
      <c r="AJ8" s="35"/>
      <c r="AK8" s="35"/>
      <c r="AL8" s="35"/>
      <c r="AM8" s="35"/>
      <c r="AN8" s="35"/>
      <c r="AO8" s="35"/>
      <c r="AP8" s="35"/>
      <c r="AQ8" s="35"/>
      <c r="AR8" s="35"/>
      <c r="AS8" s="36"/>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6"/>
      <c r="CH8" s="37"/>
      <c r="CI8" s="37"/>
      <c r="CJ8" s="37"/>
      <c r="CK8" s="37"/>
      <c r="CL8" s="38" t="str">
        <f t="shared" si="4"/>
        <v/>
      </c>
      <c r="CM8" s="37"/>
      <c r="CN8" s="37"/>
      <c r="CO8" s="37"/>
      <c r="CP8" s="37"/>
      <c r="CQ8" s="38" t="str">
        <f t="shared" si="5"/>
        <v/>
      </c>
      <c r="CR8" s="37"/>
      <c r="CS8" s="37"/>
      <c r="CT8" s="37"/>
      <c r="CU8" s="37"/>
      <c r="CV8" s="38" t="str">
        <f t="shared" si="6"/>
        <v/>
      </c>
      <c r="CW8" s="37"/>
      <c r="CX8" s="37"/>
      <c r="CY8" s="37"/>
      <c r="CZ8" s="37"/>
      <c r="DA8" s="38" t="str">
        <f t="shared" si="7"/>
        <v/>
      </c>
      <c r="DB8" s="37"/>
      <c r="DC8" s="37"/>
      <c r="DD8" s="37"/>
      <c r="DE8" s="37"/>
      <c r="DF8" s="38" t="str">
        <f t="shared" si="8"/>
        <v/>
      </c>
      <c r="DG8" s="37"/>
      <c r="DH8" s="37"/>
      <c r="DI8" s="37"/>
      <c r="DJ8" s="37"/>
      <c r="DK8" s="38" t="str">
        <f t="shared" si="9"/>
        <v/>
      </c>
      <c r="DL8" s="37"/>
      <c r="DM8" s="37"/>
      <c r="DN8" s="37"/>
      <c r="DO8" s="37"/>
      <c r="DP8" s="38" t="str">
        <f t="shared" si="10"/>
        <v/>
      </c>
      <c r="DQ8" s="36"/>
      <c r="DR8" s="35"/>
      <c r="DS8" s="35"/>
      <c r="DT8" s="35"/>
      <c r="DU8" s="35"/>
      <c r="DV8" s="35"/>
      <c r="DW8" s="36"/>
      <c r="DX8" s="35"/>
      <c r="DY8" s="35"/>
      <c r="DZ8" s="35"/>
      <c r="EA8" s="35"/>
      <c r="EB8" s="35"/>
      <c r="EC8" s="35"/>
      <c r="ED8" s="35"/>
      <c r="EE8" s="35"/>
      <c r="EF8" s="35"/>
      <c r="EG8" s="35"/>
      <c r="EH8" s="35"/>
      <c r="EI8" s="35"/>
      <c r="EJ8" s="35"/>
      <c r="EK8" s="35"/>
      <c r="EL8" s="35"/>
      <c r="EM8" s="35"/>
      <c r="EN8" s="36"/>
      <c r="EO8" s="39"/>
      <c r="EP8" s="35"/>
      <c r="EQ8" s="35"/>
      <c r="ER8" s="35"/>
      <c r="ES8" s="35"/>
      <c r="ET8" s="35"/>
      <c r="EU8" s="35"/>
      <c r="EV8" s="35"/>
      <c r="EW8" s="35"/>
      <c r="EX8" s="36"/>
      <c r="EY8" s="36"/>
    </row>
    <row r="9" spans="1:155" ht="30" customHeight="1">
      <c r="A9" s="34"/>
      <c r="B9" s="35"/>
      <c r="C9" s="35"/>
      <c r="D9" s="35"/>
      <c r="E9" s="35"/>
      <c r="F9" s="35"/>
      <c r="G9" s="35"/>
      <c r="H9" s="35"/>
      <c r="I9" s="35"/>
      <c r="J9" s="35"/>
      <c r="K9" s="35"/>
      <c r="L9" s="35"/>
      <c r="M9" s="35"/>
      <c r="N9" s="35"/>
      <c r="O9" s="35"/>
      <c r="P9" s="34"/>
      <c r="Q9" s="34"/>
      <c r="R9" s="34"/>
      <c r="S9" s="34"/>
      <c r="T9" s="34"/>
      <c r="U9" s="34"/>
      <c r="V9" s="34"/>
      <c r="W9" s="34"/>
      <c r="X9" s="34"/>
      <c r="Y9" s="34"/>
      <c r="Z9" s="35"/>
      <c r="AA9" s="35"/>
      <c r="AB9" s="35"/>
      <c r="AC9" s="35"/>
      <c r="AD9" s="35"/>
      <c r="AE9" s="35"/>
      <c r="AF9" s="35"/>
      <c r="AG9" s="35"/>
      <c r="AH9" s="35"/>
      <c r="AI9" s="35"/>
      <c r="AJ9" s="35"/>
      <c r="AK9" s="35"/>
      <c r="AL9" s="35"/>
      <c r="AM9" s="35"/>
      <c r="AN9" s="35"/>
      <c r="AO9" s="35"/>
      <c r="AP9" s="35"/>
      <c r="AQ9" s="35"/>
      <c r="AR9" s="35"/>
      <c r="AS9" s="36"/>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6"/>
      <c r="CH9" s="37"/>
      <c r="CI9" s="37"/>
      <c r="CJ9" s="37"/>
      <c r="CK9" s="37"/>
      <c r="CL9" s="38" t="str">
        <f t="shared" si="4"/>
        <v/>
      </c>
      <c r="CM9" s="37"/>
      <c r="CN9" s="37"/>
      <c r="CO9" s="37"/>
      <c r="CP9" s="37"/>
      <c r="CQ9" s="38" t="str">
        <f t="shared" si="5"/>
        <v/>
      </c>
      <c r="CR9" s="37"/>
      <c r="CS9" s="37"/>
      <c r="CT9" s="37"/>
      <c r="CU9" s="37"/>
      <c r="CV9" s="38" t="str">
        <f t="shared" si="6"/>
        <v/>
      </c>
      <c r="CW9" s="37"/>
      <c r="CX9" s="37"/>
      <c r="CY9" s="37"/>
      <c r="CZ9" s="37"/>
      <c r="DA9" s="38" t="str">
        <f t="shared" si="7"/>
        <v/>
      </c>
      <c r="DB9" s="37"/>
      <c r="DC9" s="37"/>
      <c r="DD9" s="37"/>
      <c r="DE9" s="37"/>
      <c r="DF9" s="38" t="str">
        <f t="shared" si="8"/>
        <v/>
      </c>
      <c r="DG9" s="37"/>
      <c r="DH9" s="37"/>
      <c r="DI9" s="37"/>
      <c r="DJ9" s="37"/>
      <c r="DK9" s="38" t="str">
        <f t="shared" si="9"/>
        <v/>
      </c>
      <c r="DL9" s="37"/>
      <c r="DM9" s="37"/>
      <c r="DN9" s="37"/>
      <c r="DO9" s="37"/>
      <c r="DP9" s="38" t="str">
        <f t="shared" si="10"/>
        <v/>
      </c>
      <c r="DQ9" s="36"/>
      <c r="DR9" s="35"/>
      <c r="DS9" s="35"/>
      <c r="DT9" s="35"/>
      <c r="DU9" s="35"/>
      <c r="DV9" s="35"/>
      <c r="DW9" s="36"/>
      <c r="DX9" s="35"/>
      <c r="DY9" s="35"/>
      <c r="DZ9" s="35"/>
      <c r="EA9" s="35"/>
      <c r="EB9" s="35"/>
      <c r="EC9" s="35"/>
      <c r="ED9" s="35"/>
      <c r="EE9" s="35"/>
      <c r="EF9" s="35"/>
      <c r="EG9" s="35"/>
      <c r="EH9" s="35"/>
      <c r="EI9" s="35"/>
      <c r="EJ9" s="35"/>
      <c r="EK9" s="35"/>
      <c r="EL9" s="35"/>
      <c r="EM9" s="35"/>
      <c r="EN9" s="36"/>
      <c r="EO9" s="39"/>
      <c r="EP9" s="35"/>
      <c r="EQ9" s="35"/>
      <c r="ER9" s="35"/>
      <c r="ES9" s="35"/>
      <c r="ET9" s="35"/>
      <c r="EU9" s="35"/>
      <c r="EV9" s="35"/>
      <c r="EW9" s="35"/>
      <c r="EX9" s="36"/>
      <c r="EY9" s="36"/>
    </row>
    <row r="10" spans="1:155" ht="30" customHeight="1">
      <c r="A10" s="34"/>
      <c r="B10" s="35"/>
      <c r="C10" s="35"/>
      <c r="D10" s="35"/>
      <c r="E10" s="35"/>
      <c r="F10" s="35"/>
      <c r="G10" s="35"/>
      <c r="H10" s="35"/>
      <c r="I10" s="35"/>
      <c r="J10" s="35"/>
      <c r="K10" s="35"/>
      <c r="L10" s="35"/>
      <c r="M10" s="35"/>
      <c r="N10" s="35"/>
      <c r="O10" s="35"/>
      <c r="P10" s="34"/>
      <c r="Q10" s="34"/>
      <c r="R10" s="34"/>
      <c r="S10" s="34"/>
      <c r="T10" s="34"/>
      <c r="U10" s="34"/>
      <c r="V10" s="34"/>
      <c r="W10" s="34"/>
      <c r="X10" s="34"/>
      <c r="Y10" s="34"/>
      <c r="Z10" s="35"/>
      <c r="AA10" s="35"/>
      <c r="AB10" s="35"/>
      <c r="AC10" s="35"/>
      <c r="AD10" s="35"/>
      <c r="AE10" s="35"/>
      <c r="AF10" s="35"/>
      <c r="AG10" s="35"/>
      <c r="AH10" s="35"/>
      <c r="AI10" s="35"/>
      <c r="AJ10" s="35"/>
      <c r="AK10" s="35"/>
      <c r="AL10" s="35"/>
      <c r="AM10" s="35"/>
      <c r="AN10" s="35"/>
      <c r="AO10" s="35"/>
      <c r="AP10" s="35"/>
      <c r="AQ10" s="35"/>
      <c r="AR10" s="35"/>
      <c r="AS10" s="36"/>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6"/>
      <c r="CH10" s="37"/>
      <c r="CI10" s="37"/>
      <c r="CJ10" s="37"/>
      <c r="CK10" s="37"/>
      <c r="CL10" s="38" t="str">
        <f t="shared" si="4"/>
        <v/>
      </c>
      <c r="CM10" s="37"/>
      <c r="CN10" s="37"/>
      <c r="CO10" s="37"/>
      <c r="CP10" s="37"/>
      <c r="CQ10" s="38" t="str">
        <f t="shared" si="5"/>
        <v/>
      </c>
      <c r="CR10" s="37"/>
      <c r="CS10" s="37"/>
      <c r="CT10" s="37"/>
      <c r="CU10" s="37"/>
      <c r="CV10" s="38" t="str">
        <f t="shared" si="6"/>
        <v/>
      </c>
      <c r="CW10" s="37"/>
      <c r="CX10" s="37"/>
      <c r="CY10" s="37"/>
      <c r="CZ10" s="37"/>
      <c r="DA10" s="38" t="str">
        <f t="shared" si="7"/>
        <v/>
      </c>
      <c r="DB10" s="37"/>
      <c r="DC10" s="37"/>
      <c r="DD10" s="37"/>
      <c r="DE10" s="37"/>
      <c r="DF10" s="38" t="str">
        <f t="shared" si="8"/>
        <v/>
      </c>
      <c r="DG10" s="37"/>
      <c r="DH10" s="37"/>
      <c r="DI10" s="37"/>
      <c r="DJ10" s="37"/>
      <c r="DK10" s="38" t="str">
        <f t="shared" si="9"/>
        <v/>
      </c>
      <c r="DL10" s="37"/>
      <c r="DM10" s="37"/>
      <c r="DN10" s="37"/>
      <c r="DO10" s="37"/>
      <c r="DP10" s="38" t="str">
        <f t="shared" si="10"/>
        <v/>
      </c>
      <c r="DQ10" s="36"/>
      <c r="DR10" s="35"/>
      <c r="DS10" s="35"/>
      <c r="DT10" s="35"/>
      <c r="DU10" s="35"/>
      <c r="DV10" s="35"/>
      <c r="DW10" s="36"/>
      <c r="DX10" s="35"/>
      <c r="DY10" s="35"/>
      <c r="DZ10" s="35"/>
      <c r="EA10" s="35"/>
      <c r="EB10" s="35"/>
      <c r="EC10" s="35"/>
      <c r="ED10" s="35"/>
      <c r="EE10" s="35"/>
      <c r="EF10" s="35"/>
      <c r="EG10" s="35"/>
      <c r="EH10" s="35"/>
      <c r="EI10" s="35"/>
      <c r="EJ10" s="35"/>
      <c r="EK10" s="35"/>
      <c r="EL10" s="35"/>
      <c r="EM10" s="35"/>
      <c r="EN10" s="36"/>
      <c r="EO10" s="39"/>
      <c r="EP10" s="35"/>
      <c r="EQ10" s="35"/>
      <c r="ER10" s="35"/>
      <c r="ES10" s="35"/>
      <c r="ET10" s="35"/>
      <c r="EU10" s="35"/>
      <c r="EV10" s="35"/>
      <c r="EW10" s="35"/>
      <c r="EX10" s="36"/>
      <c r="EY10" s="36"/>
    </row>
    <row r="11" spans="1:155" ht="30" customHeight="1">
      <c r="A11" s="34"/>
      <c r="B11" s="35"/>
      <c r="C11" s="35"/>
      <c r="D11" s="35"/>
      <c r="E11" s="35"/>
      <c r="F11" s="35"/>
      <c r="G11" s="35"/>
      <c r="H11" s="35"/>
      <c r="I11" s="35"/>
      <c r="J11" s="35"/>
      <c r="K11" s="35"/>
      <c r="L11" s="35"/>
      <c r="M11" s="35"/>
      <c r="N11" s="35"/>
      <c r="O11" s="35"/>
      <c r="P11" s="34"/>
      <c r="Q11" s="34"/>
      <c r="R11" s="34"/>
      <c r="S11" s="34"/>
      <c r="T11" s="34"/>
      <c r="U11" s="34"/>
      <c r="V11" s="34"/>
      <c r="W11" s="34"/>
      <c r="X11" s="34"/>
      <c r="Y11" s="34"/>
      <c r="Z11" s="35"/>
      <c r="AA11" s="35"/>
      <c r="AB11" s="35"/>
      <c r="AC11" s="35"/>
      <c r="AD11" s="35"/>
      <c r="AE11" s="35"/>
      <c r="AF11" s="35"/>
      <c r="AG11" s="35"/>
      <c r="AH11" s="35"/>
      <c r="AI11" s="35"/>
      <c r="AJ11" s="35"/>
      <c r="AK11" s="35"/>
      <c r="AL11" s="35"/>
      <c r="AM11" s="35"/>
      <c r="AN11" s="35"/>
      <c r="AO11" s="35"/>
      <c r="AP11" s="35"/>
      <c r="AQ11" s="35"/>
      <c r="AR11" s="35"/>
      <c r="AS11" s="36"/>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6"/>
      <c r="CH11" s="37"/>
      <c r="CI11" s="37"/>
      <c r="CJ11" s="37"/>
      <c r="CK11" s="37"/>
      <c r="CL11" s="38" t="str">
        <f t="shared" si="4"/>
        <v/>
      </c>
      <c r="CM11" s="37"/>
      <c r="CN11" s="37"/>
      <c r="CO11" s="37"/>
      <c r="CP11" s="37"/>
      <c r="CQ11" s="38" t="str">
        <f t="shared" si="5"/>
        <v/>
      </c>
      <c r="CR11" s="37"/>
      <c r="CS11" s="37"/>
      <c r="CT11" s="37"/>
      <c r="CU11" s="37"/>
      <c r="CV11" s="38" t="str">
        <f t="shared" si="6"/>
        <v/>
      </c>
      <c r="CW11" s="37"/>
      <c r="CX11" s="37"/>
      <c r="CY11" s="37"/>
      <c r="CZ11" s="37"/>
      <c r="DA11" s="38" t="str">
        <f t="shared" si="7"/>
        <v/>
      </c>
      <c r="DB11" s="37"/>
      <c r="DC11" s="37"/>
      <c r="DD11" s="37"/>
      <c r="DE11" s="37"/>
      <c r="DF11" s="38" t="str">
        <f t="shared" si="8"/>
        <v/>
      </c>
      <c r="DG11" s="37"/>
      <c r="DH11" s="37"/>
      <c r="DI11" s="37"/>
      <c r="DJ11" s="37"/>
      <c r="DK11" s="38" t="str">
        <f t="shared" si="9"/>
        <v/>
      </c>
      <c r="DL11" s="37"/>
      <c r="DM11" s="37"/>
      <c r="DN11" s="37"/>
      <c r="DO11" s="37"/>
      <c r="DP11" s="38" t="str">
        <f t="shared" si="10"/>
        <v/>
      </c>
      <c r="DQ11" s="36"/>
      <c r="DR11" s="35"/>
      <c r="DS11" s="35"/>
      <c r="DT11" s="35"/>
      <c r="DU11" s="35"/>
      <c r="DV11" s="35"/>
      <c r="DW11" s="36"/>
      <c r="DX11" s="35"/>
      <c r="DY11" s="35"/>
      <c r="DZ11" s="35"/>
      <c r="EA11" s="35"/>
      <c r="EB11" s="35"/>
      <c r="EC11" s="35"/>
      <c r="ED11" s="35"/>
      <c r="EE11" s="35"/>
      <c r="EF11" s="35"/>
      <c r="EG11" s="35"/>
      <c r="EH11" s="35"/>
      <c r="EI11" s="35"/>
      <c r="EJ11" s="35"/>
      <c r="EK11" s="35"/>
      <c r="EL11" s="35"/>
      <c r="EM11" s="35"/>
      <c r="EN11" s="36"/>
      <c r="EO11" s="39"/>
      <c r="EP11" s="35"/>
      <c r="EQ11" s="35"/>
      <c r="ER11" s="35"/>
      <c r="ES11" s="35"/>
      <c r="ET11" s="35"/>
      <c r="EU11" s="35"/>
      <c r="EV11" s="35"/>
      <c r="EW11" s="35"/>
      <c r="EX11" s="36"/>
      <c r="EY11" s="36"/>
    </row>
    <row r="12" spans="1:155" ht="30" customHeight="1">
      <c r="A12" s="34"/>
      <c r="B12" s="35"/>
      <c r="C12" s="35"/>
      <c r="D12" s="35"/>
      <c r="E12" s="35"/>
      <c r="F12" s="35"/>
      <c r="G12" s="35"/>
      <c r="H12" s="35"/>
      <c r="I12" s="35"/>
      <c r="J12" s="35"/>
      <c r="K12" s="35"/>
      <c r="L12" s="35"/>
      <c r="M12" s="35"/>
      <c r="N12" s="35"/>
      <c r="O12" s="35"/>
      <c r="P12" s="34"/>
      <c r="Q12" s="34"/>
      <c r="R12" s="34"/>
      <c r="S12" s="34"/>
      <c r="T12" s="34"/>
      <c r="U12" s="34"/>
      <c r="V12" s="34"/>
      <c r="W12" s="34"/>
      <c r="X12" s="34"/>
      <c r="Y12" s="34"/>
      <c r="Z12" s="35"/>
      <c r="AA12" s="35"/>
      <c r="AB12" s="35"/>
      <c r="AC12" s="35"/>
      <c r="AD12" s="35"/>
      <c r="AE12" s="35"/>
      <c r="AF12" s="35"/>
      <c r="AG12" s="35"/>
      <c r="AH12" s="35"/>
      <c r="AI12" s="35"/>
      <c r="AJ12" s="35"/>
      <c r="AK12" s="35"/>
      <c r="AL12" s="35"/>
      <c r="AM12" s="35"/>
      <c r="AN12" s="35"/>
      <c r="AO12" s="35"/>
      <c r="AP12" s="35"/>
      <c r="AQ12" s="35"/>
      <c r="AR12" s="35"/>
      <c r="AS12" s="36"/>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6"/>
      <c r="CH12" s="37"/>
      <c r="CI12" s="37"/>
      <c r="CJ12" s="37"/>
      <c r="CK12" s="37"/>
      <c r="CL12" s="38" t="str">
        <f t="shared" si="4"/>
        <v/>
      </c>
      <c r="CM12" s="37"/>
      <c r="CN12" s="37"/>
      <c r="CO12" s="37"/>
      <c r="CP12" s="37"/>
      <c r="CQ12" s="38" t="str">
        <f t="shared" si="5"/>
        <v/>
      </c>
      <c r="CR12" s="37"/>
      <c r="CS12" s="37"/>
      <c r="CT12" s="37"/>
      <c r="CU12" s="37"/>
      <c r="CV12" s="38" t="str">
        <f t="shared" si="6"/>
        <v/>
      </c>
      <c r="CW12" s="37"/>
      <c r="CX12" s="37"/>
      <c r="CY12" s="37"/>
      <c r="CZ12" s="37"/>
      <c r="DA12" s="38" t="str">
        <f t="shared" si="7"/>
        <v/>
      </c>
      <c r="DB12" s="37"/>
      <c r="DC12" s="37"/>
      <c r="DD12" s="37"/>
      <c r="DE12" s="37"/>
      <c r="DF12" s="38" t="str">
        <f t="shared" si="8"/>
        <v/>
      </c>
      <c r="DG12" s="37"/>
      <c r="DH12" s="37"/>
      <c r="DI12" s="37"/>
      <c r="DJ12" s="37"/>
      <c r="DK12" s="38" t="str">
        <f t="shared" si="9"/>
        <v/>
      </c>
      <c r="DL12" s="37"/>
      <c r="DM12" s="37"/>
      <c r="DN12" s="37"/>
      <c r="DO12" s="37"/>
      <c r="DP12" s="38" t="str">
        <f t="shared" si="10"/>
        <v/>
      </c>
      <c r="DQ12" s="36"/>
      <c r="DR12" s="35"/>
      <c r="DS12" s="35"/>
      <c r="DT12" s="35"/>
      <c r="DU12" s="35"/>
      <c r="DV12" s="35"/>
      <c r="DW12" s="36"/>
      <c r="DX12" s="35"/>
      <c r="DY12" s="35"/>
      <c r="DZ12" s="35"/>
      <c r="EA12" s="35"/>
      <c r="EB12" s="35"/>
      <c r="EC12" s="35"/>
      <c r="ED12" s="35"/>
      <c r="EE12" s="35"/>
      <c r="EF12" s="35"/>
      <c r="EG12" s="35"/>
      <c r="EH12" s="35"/>
      <c r="EI12" s="35"/>
      <c r="EJ12" s="35"/>
      <c r="EK12" s="35"/>
      <c r="EL12" s="35"/>
      <c r="EM12" s="35"/>
      <c r="EN12" s="36"/>
      <c r="EO12" s="39"/>
      <c r="EP12" s="35"/>
      <c r="EQ12" s="35"/>
      <c r="ER12" s="35"/>
      <c r="ES12" s="35"/>
      <c r="ET12" s="35"/>
      <c r="EU12" s="35"/>
      <c r="EV12" s="35"/>
      <c r="EW12" s="35"/>
      <c r="EX12" s="36"/>
      <c r="EY12" s="36"/>
    </row>
    <row r="13" spans="1:155" ht="30" customHeight="1">
      <c r="A13" s="34"/>
      <c r="B13" s="35"/>
      <c r="C13" s="35"/>
      <c r="D13" s="35"/>
      <c r="E13" s="35"/>
      <c r="F13" s="35"/>
      <c r="G13" s="35"/>
      <c r="H13" s="35"/>
      <c r="I13" s="35"/>
      <c r="J13" s="35"/>
      <c r="K13" s="35"/>
      <c r="L13" s="35"/>
      <c r="M13" s="35"/>
      <c r="N13" s="35"/>
      <c r="O13" s="35"/>
      <c r="P13" s="34"/>
      <c r="Q13" s="34"/>
      <c r="R13" s="34"/>
      <c r="S13" s="34"/>
      <c r="T13" s="34"/>
      <c r="U13" s="34"/>
      <c r="V13" s="34"/>
      <c r="W13" s="34"/>
      <c r="X13" s="34"/>
      <c r="Y13" s="34"/>
      <c r="Z13" s="35"/>
      <c r="AA13" s="35"/>
      <c r="AB13" s="35"/>
      <c r="AC13" s="35"/>
      <c r="AD13" s="35"/>
      <c r="AE13" s="35"/>
      <c r="AF13" s="35"/>
      <c r="AG13" s="35"/>
      <c r="AH13" s="35"/>
      <c r="AI13" s="35"/>
      <c r="AJ13" s="35"/>
      <c r="AK13" s="35"/>
      <c r="AL13" s="35"/>
      <c r="AM13" s="35"/>
      <c r="AN13" s="35"/>
      <c r="AO13" s="35"/>
      <c r="AP13" s="35"/>
      <c r="AQ13" s="35"/>
      <c r="AR13" s="35"/>
      <c r="AS13" s="36"/>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6"/>
      <c r="CH13" s="37"/>
      <c r="CI13" s="37"/>
      <c r="CJ13" s="37"/>
      <c r="CK13" s="37"/>
      <c r="CL13" s="38" t="str">
        <f t="shared" si="4"/>
        <v/>
      </c>
      <c r="CM13" s="37"/>
      <c r="CN13" s="37"/>
      <c r="CO13" s="37"/>
      <c r="CP13" s="37"/>
      <c r="CQ13" s="38" t="str">
        <f t="shared" si="5"/>
        <v/>
      </c>
      <c r="CR13" s="37"/>
      <c r="CS13" s="37"/>
      <c r="CT13" s="37"/>
      <c r="CU13" s="37"/>
      <c r="CV13" s="38" t="str">
        <f t="shared" si="6"/>
        <v/>
      </c>
      <c r="CW13" s="37"/>
      <c r="CX13" s="37"/>
      <c r="CY13" s="37"/>
      <c r="CZ13" s="37"/>
      <c r="DA13" s="38" t="str">
        <f t="shared" si="7"/>
        <v/>
      </c>
      <c r="DB13" s="37"/>
      <c r="DC13" s="37"/>
      <c r="DD13" s="37"/>
      <c r="DE13" s="37"/>
      <c r="DF13" s="38" t="str">
        <f t="shared" si="8"/>
        <v/>
      </c>
      <c r="DG13" s="37"/>
      <c r="DH13" s="37"/>
      <c r="DI13" s="37"/>
      <c r="DJ13" s="37"/>
      <c r="DK13" s="38" t="str">
        <f t="shared" si="9"/>
        <v/>
      </c>
      <c r="DL13" s="37"/>
      <c r="DM13" s="37"/>
      <c r="DN13" s="37"/>
      <c r="DO13" s="37"/>
      <c r="DP13" s="38" t="str">
        <f t="shared" si="10"/>
        <v/>
      </c>
      <c r="DQ13" s="36"/>
      <c r="DR13" s="35"/>
      <c r="DS13" s="35"/>
      <c r="DT13" s="35"/>
      <c r="DU13" s="35"/>
      <c r="DV13" s="35"/>
      <c r="DW13" s="36"/>
      <c r="DX13" s="35"/>
      <c r="DY13" s="35"/>
      <c r="DZ13" s="35"/>
      <c r="EA13" s="35"/>
      <c r="EB13" s="35"/>
      <c r="EC13" s="35"/>
      <c r="ED13" s="35"/>
      <c r="EE13" s="35"/>
      <c r="EF13" s="35"/>
      <c r="EG13" s="35"/>
      <c r="EH13" s="35"/>
      <c r="EI13" s="35"/>
      <c r="EJ13" s="35"/>
      <c r="EK13" s="35"/>
      <c r="EL13" s="35"/>
      <c r="EM13" s="35"/>
      <c r="EN13" s="36"/>
      <c r="EO13" s="39"/>
      <c r="EP13" s="35"/>
      <c r="EQ13" s="35"/>
      <c r="ER13" s="35"/>
      <c r="ES13" s="35"/>
      <c r="ET13" s="35"/>
      <c r="EU13" s="35"/>
      <c r="EV13" s="35"/>
      <c r="EW13" s="35"/>
      <c r="EX13" s="36"/>
      <c r="EY13" s="36"/>
    </row>
    <row r="14" spans="1:155" ht="30" customHeight="1">
      <c r="A14" s="34"/>
      <c r="B14" s="35"/>
      <c r="C14" s="35"/>
      <c r="D14" s="35"/>
      <c r="E14" s="35"/>
      <c r="F14" s="35"/>
      <c r="G14" s="35"/>
      <c r="H14" s="35"/>
      <c r="I14" s="35"/>
      <c r="J14" s="35"/>
      <c r="K14" s="35"/>
      <c r="L14" s="35"/>
      <c r="M14" s="35"/>
      <c r="N14" s="35"/>
      <c r="O14" s="35"/>
      <c r="P14" s="34"/>
      <c r="Q14" s="34"/>
      <c r="R14" s="34"/>
      <c r="S14" s="34"/>
      <c r="T14" s="34"/>
      <c r="U14" s="34"/>
      <c r="V14" s="34"/>
      <c r="W14" s="34"/>
      <c r="X14" s="34"/>
      <c r="Y14" s="34"/>
      <c r="Z14" s="35"/>
      <c r="AA14" s="35"/>
      <c r="AB14" s="35"/>
      <c r="AC14" s="35"/>
      <c r="AD14" s="35"/>
      <c r="AE14" s="35"/>
      <c r="AF14" s="35"/>
      <c r="AG14" s="35"/>
      <c r="AH14" s="35"/>
      <c r="AI14" s="35"/>
      <c r="AJ14" s="35"/>
      <c r="AK14" s="35"/>
      <c r="AL14" s="35"/>
      <c r="AM14" s="35"/>
      <c r="AN14" s="35"/>
      <c r="AO14" s="35"/>
      <c r="AP14" s="35"/>
      <c r="AQ14" s="35"/>
      <c r="AR14" s="35"/>
      <c r="AS14" s="36"/>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6"/>
      <c r="CH14" s="37"/>
      <c r="CI14" s="37"/>
      <c r="CJ14" s="37"/>
      <c r="CK14" s="37"/>
      <c r="CL14" s="38" t="str">
        <f t="shared" si="4"/>
        <v/>
      </c>
      <c r="CM14" s="37"/>
      <c r="CN14" s="37"/>
      <c r="CO14" s="37"/>
      <c r="CP14" s="37"/>
      <c r="CQ14" s="38" t="str">
        <f t="shared" si="5"/>
        <v/>
      </c>
      <c r="CR14" s="37"/>
      <c r="CS14" s="37"/>
      <c r="CT14" s="37"/>
      <c r="CU14" s="37"/>
      <c r="CV14" s="38" t="str">
        <f t="shared" si="6"/>
        <v/>
      </c>
      <c r="CW14" s="37"/>
      <c r="CX14" s="37"/>
      <c r="CY14" s="37"/>
      <c r="CZ14" s="37"/>
      <c r="DA14" s="38" t="str">
        <f t="shared" si="7"/>
        <v/>
      </c>
      <c r="DB14" s="37"/>
      <c r="DC14" s="37"/>
      <c r="DD14" s="37"/>
      <c r="DE14" s="37"/>
      <c r="DF14" s="38" t="str">
        <f t="shared" si="8"/>
        <v/>
      </c>
      <c r="DG14" s="37"/>
      <c r="DH14" s="37"/>
      <c r="DI14" s="37"/>
      <c r="DJ14" s="37"/>
      <c r="DK14" s="38" t="str">
        <f t="shared" si="9"/>
        <v/>
      </c>
      <c r="DL14" s="37"/>
      <c r="DM14" s="37"/>
      <c r="DN14" s="37"/>
      <c r="DO14" s="37"/>
      <c r="DP14" s="38" t="str">
        <f t="shared" si="10"/>
        <v/>
      </c>
      <c r="DQ14" s="36"/>
      <c r="DR14" s="35"/>
      <c r="DS14" s="35"/>
      <c r="DT14" s="35"/>
      <c r="DU14" s="35"/>
      <c r="DV14" s="35"/>
      <c r="DW14" s="36"/>
      <c r="DX14" s="35"/>
      <c r="DY14" s="35"/>
      <c r="DZ14" s="35"/>
      <c r="EA14" s="35"/>
      <c r="EB14" s="35"/>
      <c r="EC14" s="35"/>
      <c r="ED14" s="35"/>
      <c r="EE14" s="35"/>
      <c r="EF14" s="35"/>
      <c r="EG14" s="35"/>
      <c r="EH14" s="35"/>
      <c r="EI14" s="35"/>
      <c r="EJ14" s="35"/>
      <c r="EK14" s="35"/>
      <c r="EL14" s="35"/>
      <c r="EM14" s="35"/>
      <c r="EN14" s="36"/>
      <c r="EO14" s="39"/>
      <c r="EP14" s="35"/>
      <c r="EQ14" s="35"/>
      <c r="ER14" s="35"/>
      <c r="ES14" s="35"/>
      <c r="ET14" s="35"/>
      <c r="EU14" s="35"/>
      <c r="EV14" s="35"/>
      <c r="EW14" s="35"/>
      <c r="EX14" s="36"/>
      <c r="EY14" s="36"/>
    </row>
    <row r="15" spans="1:155" ht="30" customHeight="1">
      <c r="A15" s="34"/>
      <c r="B15" s="35"/>
      <c r="C15" s="35"/>
      <c r="D15" s="35"/>
      <c r="E15" s="35"/>
      <c r="F15" s="35"/>
      <c r="G15" s="35"/>
      <c r="H15" s="35"/>
      <c r="I15" s="35"/>
      <c r="J15" s="35"/>
      <c r="K15" s="35"/>
      <c r="L15" s="35"/>
      <c r="M15" s="35"/>
      <c r="N15" s="35"/>
      <c r="O15" s="35"/>
      <c r="P15" s="34"/>
      <c r="Q15" s="34"/>
      <c r="R15" s="34"/>
      <c r="S15" s="34"/>
      <c r="T15" s="34"/>
      <c r="U15" s="34"/>
      <c r="V15" s="34"/>
      <c r="W15" s="34"/>
      <c r="X15" s="34"/>
      <c r="Y15" s="34"/>
      <c r="Z15" s="35"/>
      <c r="AA15" s="35"/>
      <c r="AB15" s="35"/>
      <c r="AC15" s="35"/>
      <c r="AD15" s="35"/>
      <c r="AE15" s="35"/>
      <c r="AF15" s="35"/>
      <c r="AG15" s="35"/>
      <c r="AH15" s="35"/>
      <c r="AI15" s="35"/>
      <c r="AJ15" s="35"/>
      <c r="AK15" s="35"/>
      <c r="AL15" s="35"/>
      <c r="AM15" s="35"/>
      <c r="AN15" s="35"/>
      <c r="AO15" s="35"/>
      <c r="AP15" s="35"/>
      <c r="AQ15" s="35"/>
      <c r="AR15" s="35"/>
      <c r="AS15" s="36"/>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6"/>
      <c r="CH15" s="37"/>
      <c r="CI15" s="37"/>
      <c r="CJ15" s="37"/>
      <c r="CK15" s="37"/>
      <c r="CL15" s="38" t="str">
        <f t="shared" si="4"/>
        <v/>
      </c>
      <c r="CM15" s="37"/>
      <c r="CN15" s="37"/>
      <c r="CO15" s="37"/>
      <c r="CP15" s="37"/>
      <c r="CQ15" s="38" t="str">
        <f t="shared" si="5"/>
        <v/>
      </c>
      <c r="CR15" s="37"/>
      <c r="CS15" s="37"/>
      <c r="CT15" s="37"/>
      <c r="CU15" s="37"/>
      <c r="CV15" s="38" t="str">
        <f t="shared" si="6"/>
        <v/>
      </c>
      <c r="CW15" s="37"/>
      <c r="CX15" s="37"/>
      <c r="CY15" s="37"/>
      <c r="CZ15" s="37"/>
      <c r="DA15" s="38" t="str">
        <f t="shared" si="7"/>
        <v/>
      </c>
      <c r="DB15" s="37"/>
      <c r="DC15" s="37"/>
      <c r="DD15" s="37"/>
      <c r="DE15" s="37"/>
      <c r="DF15" s="38" t="str">
        <f t="shared" si="8"/>
        <v/>
      </c>
      <c r="DG15" s="37"/>
      <c r="DH15" s="37"/>
      <c r="DI15" s="37"/>
      <c r="DJ15" s="37"/>
      <c r="DK15" s="38" t="str">
        <f t="shared" si="9"/>
        <v/>
      </c>
      <c r="DL15" s="37"/>
      <c r="DM15" s="37"/>
      <c r="DN15" s="37"/>
      <c r="DO15" s="37"/>
      <c r="DP15" s="38" t="str">
        <f t="shared" si="10"/>
        <v/>
      </c>
      <c r="DQ15" s="36"/>
      <c r="DR15" s="35"/>
      <c r="DS15" s="35"/>
      <c r="DT15" s="35"/>
      <c r="DU15" s="35"/>
      <c r="DV15" s="35"/>
      <c r="DW15" s="36"/>
      <c r="DX15" s="35"/>
      <c r="DY15" s="35"/>
      <c r="DZ15" s="35"/>
      <c r="EA15" s="35"/>
      <c r="EB15" s="35"/>
      <c r="EC15" s="35"/>
      <c r="ED15" s="35"/>
      <c r="EE15" s="35"/>
      <c r="EF15" s="35"/>
      <c r="EG15" s="35"/>
      <c r="EH15" s="35"/>
      <c r="EI15" s="35"/>
      <c r="EJ15" s="35"/>
      <c r="EK15" s="35"/>
      <c r="EL15" s="35"/>
      <c r="EM15" s="35"/>
      <c r="EN15" s="36"/>
      <c r="EO15" s="39"/>
      <c r="EP15" s="35"/>
      <c r="EQ15" s="35"/>
      <c r="ER15" s="35"/>
      <c r="ES15" s="35"/>
      <c r="ET15" s="35"/>
      <c r="EU15" s="35"/>
      <c r="EV15" s="35"/>
      <c r="EW15" s="35"/>
      <c r="EX15" s="36"/>
      <c r="EY15" s="36"/>
    </row>
    <row r="16" spans="1:155" ht="30" customHeight="1">
      <c r="A16" s="34"/>
      <c r="B16" s="35"/>
      <c r="C16" s="35"/>
      <c r="D16" s="35"/>
      <c r="E16" s="35"/>
      <c r="F16" s="35"/>
      <c r="G16" s="35"/>
      <c r="H16" s="35"/>
      <c r="I16" s="35"/>
      <c r="J16" s="35"/>
      <c r="K16" s="35"/>
      <c r="L16" s="35"/>
      <c r="M16" s="35"/>
      <c r="N16" s="35"/>
      <c r="O16" s="35"/>
      <c r="P16" s="34"/>
      <c r="Q16" s="34"/>
      <c r="R16" s="34"/>
      <c r="S16" s="34"/>
      <c r="T16" s="34"/>
      <c r="U16" s="34"/>
      <c r="V16" s="34"/>
      <c r="W16" s="34"/>
      <c r="X16" s="34"/>
      <c r="Y16" s="34"/>
      <c r="Z16" s="35"/>
      <c r="AA16" s="35"/>
      <c r="AB16" s="35"/>
      <c r="AC16" s="35"/>
      <c r="AD16" s="35"/>
      <c r="AE16" s="35"/>
      <c r="AF16" s="35"/>
      <c r="AG16" s="35"/>
      <c r="AH16" s="35"/>
      <c r="AI16" s="35"/>
      <c r="AJ16" s="35"/>
      <c r="AK16" s="35"/>
      <c r="AL16" s="35"/>
      <c r="AM16" s="35"/>
      <c r="AN16" s="35"/>
      <c r="AO16" s="35"/>
      <c r="AP16" s="35"/>
      <c r="AQ16" s="35"/>
      <c r="AR16" s="35"/>
      <c r="AS16" s="36"/>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6"/>
      <c r="CH16" s="37"/>
      <c r="CI16" s="37"/>
      <c r="CJ16" s="37"/>
      <c r="CK16" s="37"/>
      <c r="CL16" s="38" t="str">
        <f t="shared" si="4"/>
        <v/>
      </c>
      <c r="CM16" s="37"/>
      <c r="CN16" s="37"/>
      <c r="CO16" s="37"/>
      <c r="CP16" s="37"/>
      <c r="CQ16" s="38" t="str">
        <f t="shared" si="5"/>
        <v/>
      </c>
      <c r="CR16" s="37"/>
      <c r="CS16" s="37"/>
      <c r="CT16" s="37"/>
      <c r="CU16" s="37"/>
      <c r="CV16" s="38" t="str">
        <f t="shared" si="6"/>
        <v/>
      </c>
      <c r="CW16" s="37"/>
      <c r="CX16" s="37"/>
      <c r="CY16" s="37"/>
      <c r="CZ16" s="37"/>
      <c r="DA16" s="38" t="str">
        <f t="shared" si="7"/>
        <v/>
      </c>
      <c r="DB16" s="37"/>
      <c r="DC16" s="37"/>
      <c r="DD16" s="37"/>
      <c r="DE16" s="37"/>
      <c r="DF16" s="38" t="str">
        <f t="shared" si="8"/>
        <v/>
      </c>
      <c r="DG16" s="37"/>
      <c r="DH16" s="37"/>
      <c r="DI16" s="37"/>
      <c r="DJ16" s="37"/>
      <c r="DK16" s="38" t="str">
        <f t="shared" si="9"/>
        <v/>
      </c>
      <c r="DL16" s="37"/>
      <c r="DM16" s="37"/>
      <c r="DN16" s="37"/>
      <c r="DO16" s="37"/>
      <c r="DP16" s="38" t="str">
        <f t="shared" si="10"/>
        <v/>
      </c>
      <c r="DQ16" s="36"/>
      <c r="DR16" s="35"/>
      <c r="DS16" s="35"/>
      <c r="DT16" s="35"/>
      <c r="DU16" s="35"/>
      <c r="DV16" s="35"/>
      <c r="DW16" s="36"/>
      <c r="DX16" s="35"/>
      <c r="DY16" s="35"/>
      <c r="DZ16" s="35"/>
      <c r="EA16" s="35"/>
      <c r="EB16" s="35"/>
      <c r="EC16" s="35"/>
      <c r="ED16" s="35"/>
      <c r="EE16" s="35"/>
      <c r="EF16" s="35"/>
      <c r="EG16" s="35"/>
      <c r="EH16" s="35"/>
      <c r="EI16" s="35"/>
      <c r="EJ16" s="35"/>
      <c r="EK16" s="35"/>
      <c r="EL16" s="35"/>
      <c r="EM16" s="35"/>
      <c r="EN16" s="36"/>
      <c r="EO16" s="39"/>
      <c r="EP16" s="35"/>
      <c r="EQ16" s="35"/>
      <c r="ER16" s="35"/>
      <c r="ES16" s="35"/>
      <c r="ET16" s="35"/>
      <c r="EU16" s="35"/>
      <c r="EV16" s="35"/>
      <c r="EW16" s="35"/>
      <c r="EX16" s="36"/>
      <c r="EY16" s="36"/>
    </row>
    <row r="17" spans="1:155" ht="30" customHeight="1">
      <c r="A17" s="34"/>
      <c r="B17" s="35"/>
      <c r="C17" s="35"/>
      <c r="D17" s="35"/>
      <c r="E17" s="35"/>
      <c r="F17" s="35"/>
      <c r="G17" s="35"/>
      <c r="H17" s="35"/>
      <c r="I17" s="35"/>
      <c r="J17" s="35"/>
      <c r="K17" s="35"/>
      <c r="L17" s="35"/>
      <c r="M17" s="35"/>
      <c r="N17" s="35"/>
      <c r="O17" s="35"/>
      <c r="P17" s="34"/>
      <c r="Q17" s="34"/>
      <c r="R17" s="34"/>
      <c r="S17" s="34"/>
      <c r="T17" s="34"/>
      <c r="U17" s="34"/>
      <c r="V17" s="34"/>
      <c r="W17" s="34"/>
      <c r="X17" s="34"/>
      <c r="Y17" s="34"/>
      <c r="Z17" s="35"/>
      <c r="AA17" s="35"/>
      <c r="AB17" s="35"/>
      <c r="AC17" s="35"/>
      <c r="AD17" s="35"/>
      <c r="AE17" s="35"/>
      <c r="AF17" s="35"/>
      <c r="AG17" s="35"/>
      <c r="AH17" s="35"/>
      <c r="AI17" s="35"/>
      <c r="AJ17" s="35"/>
      <c r="AK17" s="35"/>
      <c r="AL17" s="35"/>
      <c r="AM17" s="35"/>
      <c r="AN17" s="35"/>
      <c r="AO17" s="35"/>
      <c r="AP17" s="35"/>
      <c r="AQ17" s="35"/>
      <c r="AR17" s="35"/>
      <c r="AS17" s="36"/>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6"/>
      <c r="CH17" s="37"/>
      <c r="CI17" s="37"/>
      <c r="CJ17" s="37"/>
      <c r="CK17" s="37"/>
      <c r="CL17" s="38" t="str">
        <f t="shared" si="4"/>
        <v/>
      </c>
      <c r="CM17" s="37"/>
      <c r="CN17" s="37"/>
      <c r="CO17" s="37"/>
      <c r="CP17" s="37"/>
      <c r="CQ17" s="38" t="str">
        <f t="shared" si="5"/>
        <v/>
      </c>
      <c r="CR17" s="37"/>
      <c r="CS17" s="37"/>
      <c r="CT17" s="37"/>
      <c r="CU17" s="37"/>
      <c r="CV17" s="38" t="str">
        <f t="shared" si="6"/>
        <v/>
      </c>
      <c r="CW17" s="37"/>
      <c r="CX17" s="37"/>
      <c r="CY17" s="37"/>
      <c r="CZ17" s="37"/>
      <c r="DA17" s="38" t="str">
        <f t="shared" si="7"/>
        <v/>
      </c>
      <c r="DB17" s="37"/>
      <c r="DC17" s="37"/>
      <c r="DD17" s="37"/>
      <c r="DE17" s="37"/>
      <c r="DF17" s="38" t="str">
        <f t="shared" si="8"/>
        <v/>
      </c>
      <c r="DG17" s="37"/>
      <c r="DH17" s="37"/>
      <c r="DI17" s="37"/>
      <c r="DJ17" s="37"/>
      <c r="DK17" s="38" t="str">
        <f t="shared" si="9"/>
        <v/>
      </c>
      <c r="DL17" s="37"/>
      <c r="DM17" s="37"/>
      <c r="DN17" s="37"/>
      <c r="DO17" s="37"/>
      <c r="DP17" s="38" t="str">
        <f t="shared" si="10"/>
        <v/>
      </c>
      <c r="DQ17" s="36"/>
      <c r="DR17" s="35"/>
      <c r="DS17" s="35"/>
      <c r="DT17" s="35"/>
      <c r="DU17" s="35"/>
      <c r="DV17" s="35"/>
      <c r="DW17" s="36"/>
      <c r="DX17" s="35"/>
      <c r="DY17" s="35"/>
      <c r="DZ17" s="35"/>
      <c r="EA17" s="35"/>
      <c r="EB17" s="35"/>
      <c r="EC17" s="35"/>
      <c r="ED17" s="35"/>
      <c r="EE17" s="35"/>
      <c r="EF17" s="35"/>
      <c r="EG17" s="35"/>
      <c r="EH17" s="35"/>
      <c r="EI17" s="35"/>
      <c r="EJ17" s="35"/>
      <c r="EK17" s="35"/>
      <c r="EL17" s="35"/>
      <c r="EM17" s="35"/>
      <c r="EN17" s="36"/>
      <c r="EO17" s="39"/>
      <c r="EP17" s="35"/>
      <c r="EQ17" s="35"/>
      <c r="ER17" s="35"/>
      <c r="ES17" s="35"/>
      <c r="ET17" s="35"/>
      <c r="EU17" s="35"/>
      <c r="EV17" s="35"/>
      <c r="EW17" s="35"/>
      <c r="EX17" s="36"/>
      <c r="EY17" s="36"/>
    </row>
    <row r="18" spans="1:155" ht="30" customHeight="1">
      <c r="A18" s="34"/>
      <c r="B18" s="35"/>
      <c r="C18" s="35"/>
      <c r="D18" s="35"/>
      <c r="E18" s="35"/>
      <c r="F18" s="35"/>
      <c r="G18" s="35"/>
      <c r="H18" s="35"/>
      <c r="I18" s="35"/>
      <c r="J18" s="35"/>
      <c r="K18" s="35"/>
      <c r="L18" s="35"/>
      <c r="M18" s="35"/>
      <c r="N18" s="35"/>
      <c r="O18" s="35"/>
      <c r="P18" s="34"/>
      <c r="Q18" s="34"/>
      <c r="R18" s="34"/>
      <c r="S18" s="34"/>
      <c r="T18" s="34"/>
      <c r="U18" s="34"/>
      <c r="V18" s="34"/>
      <c r="W18" s="34"/>
      <c r="X18" s="34"/>
      <c r="Y18" s="34"/>
      <c r="Z18" s="35"/>
      <c r="AA18" s="35"/>
      <c r="AB18" s="35"/>
      <c r="AC18" s="35"/>
      <c r="AD18" s="35"/>
      <c r="AE18" s="35"/>
      <c r="AF18" s="35"/>
      <c r="AG18" s="35"/>
      <c r="AH18" s="35"/>
      <c r="AI18" s="35"/>
      <c r="AJ18" s="35"/>
      <c r="AK18" s="35"/>
      <c r="AL18" s="35"/>
      <c r="AM18" s="35"/>
      <c r="AN18" s="35"/>
      <c r="AO18" s="35"/>
      <c r="AP18" s="35"/>
      <c r="AQ18" s="35"/>
      <c r="AR18" s="35"/>
      <c r="AS18" s="36"/>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6"/>
      <c r="CH18" s="37"/>
      <c r="CI18" s="37"/>
      <c r="CJ18" s="37"/>
      <c r="CK18" s="37"/>
      <c r="CL18" s="38" t="str">
        <f t="shared" si="4"/>
        <v/>
      </c>
      <c r="CM18" s="37"/>
      <c r="CN18" s="37"/>
      <c r="CO18" s="37"/>
      <c r="CP18" s="37"/>
      <c r="CQ18" s="38" t="str">
        <f t="shared" si="5"/>
        <v/>
      </c>
      <c r="CR18" s="37"/>
      <c r="CS18" s="37"/>
      <c r="CT18" s="37"/>
      <c r="CU18" s="37"/>
      <c r="CV18" s="38" t="str">
        <f t="shared" si="6"/>
        <v/>
      </c>
      <c r="CW18" s="37"/>
      <c r="CX18" s="37"/>
      <c r="CY18" s="37"/>
      <c r="CZ18" s="37"/>
      <c r="DA18" s="38" t="str">
        <f t="shared" si="7"/>
        <v/>
      </c>
      <c r="DB18" s="37"/>
      <c r="DC18" s="37"/>
      <c r="DD18" s="37"/>
      <c r="DE18" s="37"/>
      <c r="DF18" s="38" t="str">
        <f t="shared" si="8"/>
        <v/>
      </c>
      <c r="DG18" s="37"/>
      <c r="DH18" s="37"/>
      <c r="DI18" s="37"/>
      <c r="DJ18" s="37"/>
      <c r="DK18" s="38" t="str">
        <f t="shared" si="9"/>
        <v/>
      </c>
      <c r="DL18" s="37"/>
      <c r="DM18" s="37"/>
      <c r="DN18" s="37"/>
      <c r="DO18" s="37"/>
      <c r="DP18" s="38" t="str">
        <f t="shared" si="10"/>
        <v/>
      </c>
      <c r="DQ18" s="36"/>
      <c r="DR18" s="35"/>
      <c r="DS18" s="35"/>
      <c r="DT18" s="35"/>
      <c r="DU18" s="35"/>
      <c r="DV18" s="35"/>
      <c r="DW18" s="36"/>
      <c r="DX18" s="35"/>
      <c r="DY18" s="35"/>
      <c r="DZ18" s="35"/>
      <c r="EA18" s="35"/>
      <c r="EB18" s="35"/>
      <c r="EC18" s="35"/>
      <c r="ED18" s="35"/>
      <c r="EE18" s="35"/>
      <c r="EF18" s="35"/>
      <c r="EG18" s="35"/>
      <c r="EH18" s="35"/>
      <c r="EI18" s="35"/>
      <c r="EJ18" s="35"/>
      <c r="EK18" s="35"/>
      <c r="EL18" s="35"/>
      <c r="EM18" s="35"/>
      <c r="EN18" s="36"/>
      <c r="EO18" s="39"/>
      <c r="EP18" s="35"/>
      <c r="EQ18" s="35"/>
      <c r="ER18" s="35"/>
      <c r="ES18" s="35"/>
      <c r="ET18" s="35"/>
      <c r="EU18" s="35"/>
      <c r="EV18" s="35"/>
      <c r="EW18" s="35"/>
      <c r="EX18" s="36"/>
      <c r="EY18" s="36"/>
    </row>
    <row r="19" spans="1:155" ht="30" customHeight="1">
      <c r="A19" s="34"/>
      <c r="B19" s="35"/>
      <c r="C19" s="35"/>
      <c r="D19" s="35"/>
      <c r="E19" s="35"/>
      <c r="F19" s="35"/>
      <c r="G19" s="35"/>
      <c r="H19" s="35"/>
      <c r="I19" s="35"/>
      <c r="J19" s="35"/>
      <c r="K19" s="35"/>
      <c r="L19" s="35"/>
      <c r="M19" s="35"/>
      <c r="N19" s="35"/>
      <c r="O19" s="35"/>
      <c r="P19" s="34"/>
      <c r="Q19" s="34"/>
      <c r="R19" s="34"/>
      <c r="S19" s="34"/>
      <c r="T19" s="34"/>
      <c r="U19" s="34"/>
      <c r="V19" s="34"/>
      <c r="W19" s="34"/>
      <c r="X19" s="34"/>
      <c r="Y19" s="34"/>
      <c r="Z19" s="35"/>
      <c r="AA19" s="35"/>
      <c r="AB19" s="35"/>
      <c r="AC19" s="35"/>
      <c r="AD19" s="35"/>
      <c r="AE19" s="35"/>
      <c r="AF19" s="35"/>
      <c r="AG19" s="35"/>
      <c r="AH19" s="35"/>
      <c r="AI19" s="35"/>
      <c r="AJ19" s="35"/>
      <c r="AK19" s="35"/>
      <c r="AL19" s="35"/>
      <c r="AM19" s="35"/>
      <c r="AN19" s="35"/>
      <c r="AO19" s="35"/>
      <c r="AP19" s="35"/>
      <c r="AQ19" s="35"/>
      <c r="AR19" s="35"/>
      <c r="AS19" s="36"/>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6"/>
      <c r="CH19" s="37"/>
      <c r="CI19" s="37"/>
      <c r="CJ19" s="37"/>
      <c r="CK19" s="37"/>
      <c r="CL19" s="38" t="str">
        <f t="shared" si="4"/>
        <v/>
      </c>
      <c r="CM19" s="37"/>
      <c r="CN19" s="37"/>
      <c r="CO19" s="37"/>
      <c r="CP19" s="37"/>
      <c r="CQ19" s="38" t="str">
        <f t="shared" si="5"/>
        <v/>
      </c>
      <c r="CR19" s="37"/>
      <c r="CS19" s="37"/>
      <c r="CT19" s="37"/>
      <c r="CU19" s="37"/>
      <c r="CV19" s="38" t="str">
        <f t="shared" si="6"/>
        <v/>
      </c>
      <c r="CW19" s="37"/>
      <c r="CX19" s="37"/>
      <c r="CY19" s="37"/>
      <c r="CZ19" s="37"/>
      <c r="DA19" s="38" t="str">
        <f t="shared" si="7"/>
        <v/>
      </c>
      <c r="DB19" s="37"/>
      <c r="DC19" s="37"/>
      <c r="DD19" s="37"/>
      <c r="DE19" s="37"/>
      <c r="DF19" s="38" t="str">
        <f t="shared" si="8"/>
        <v/>
      </c>
      <c r="DG19" s="37"/>
      <c r="DH19" s="37"/>
      <c r="DI19" s="37"/>
      <c r="DJ19" s="37"/>
      <c r="DK19" s="38" t="str">
        <f t="shared" si="9"/>
        <v/>
      </c>
      <c r="DL19" s="37"/>
      <c r="DM19" s="37"/>
      <c r="DN19" s="37"/>
      <c r="DO19" s="37"/>
      <c r="DP19" s="38" t="str">
        <f t="shared" si="10"/>
        <v/>
      </c>
      <c r="DQ19" s="36"/>
      <c r="DR19" s="35"/>
      <c r="DS19" s="35"/>
      <c r="DT19" s="35"/>
      <c r="DU19" s="35"/>
      <c r="DV19" s="35"/>
      <c r="DW19" s="36"/>
      <c r="DX19" s="35"/>
      <c r="DY19" s="35"/>
      <c r="DZ19" s="35"/>
      <c r="EA19" s="35"/>
      <c r="EB19" s="35"/>
      <c r="EC19" s="35"/>
      <c r="ED19" s="35"/>
      <c r="EE19" s="35"/>
      <c r="EF19" s="35"/>
      <c r="EG19" s="35"/>
      <c r="EH19" s="35"/>
      <c r="EI19" s="35"/>
      <c r="EJ19" s="35"/>
      <c r="EK19" s="35"/>
      <c r="EL19" s="35"/>
      <c r="EM19" s="35"/>
      <c r="EN19" s="36"/>
      <c r="EO19" s="39"/>
      <c r="EP19" s="35"/>
      <c r="EQ19" s="35"/>
      <c r="ER19" s="35"/>
      <c r="ES19" s="35"/>
      <c r="ET19" s="35"/>
      <c r="EU19" s="35"/>
      <c r="EV19" s="35"/>
      <c r="EW19" s="35"/>
      <c r="EX19" s="36"/>
      <c r="EY19" s="36"/>
    </row>
    <row r="20" spans="1:155" ht="30" customHeight="1">
      <c r="A20" s="34"/>
      <c r="B20" s="35"/>
      <c r="C20" s="35"/>
      <c r="D20" s="35"/>
      <c r="E20" s="35"/>
      <c r="F20" s="35"/>
      <c r="G20" s="35"/>
      <c r="H20" s="35"/>
      <c r="I20" s="35"/>
      <c r="J20" s="35"/>
      <c r="K20" s="35"/>
      <c r="L20" s="35"/>
      <c r="M20" s="35"/>
      <c r="N20" s="35"/>
      <c r="O20" s="35"/>
      <c r="P20" s="34"/>
      <c r="Q20" s="34"/>
      <c r="R20" s="34"/>
      <c r="S20" s="34"/>
      <c r="T20" s="34"/>
      <c r="U20" s="34"/>
      <c r="V20" s="34"/>
      <c r="W20" s="34"/>
      <c r="X20" s="34"/>
      <c r="Y20" s="34"/>
      <c r="Z20" s="35"/>
      <c r="AA20" s="35"/>
      <c r="AB20" s="35"/>
      <c r="AC20" s="35"/>
      <c r="AD20" s="35"/>
      <c r="AE20" s="35"/>
      <c r="AF20" s="35"/>
      <c r="AG20" s="35"/>
      <c r="AH20" s="35"/>
      <c r="AI20" s="35"/>
      <c r="AJ20" s="35"/>
      <c r="AK20" s="35"/>
      <c r="AL20" s="35"/>
      <c r="AM20" s="35"/>
      <c r="AN20" s="35"/>
      <c r="AO20" s="35"/>
      <c r="AP20" s="35"/>
      <c r="AQ20" s="35"/>
      <c r="AR20" s="35"/>
      <c r="AS20" s="36"/>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6"/>
      <c r="CH20" s="37"/>
      <c r="CI20" s="37"/>
      <c r="CJ20" s="37"/>
      <c r="CK20" s="37"/>
      <c r="CL20" s="38" t="str">
        <f t="shared" si="4"/>
        <v/>
      </c>
      <c r="CM20" s="37"/>
      <c r="CN20" s="37"/>
      <c r="CO20" s="37"/>
      <c r="CP20" s="37"/>
      <c r="CQ20" s="38" t="str">
        <f t="shared" si="5"/>
        <v/>
      </c>
      <c r="CR20" s="37"/>
      <c r="CS20" s="37"/>
      <c r="CT20" s="37"/>
      <c r="CU20" s="37"/>
      <c r="CV20" s="38" t="str">
        <f t="shared" si="6"/>
        <v/>
      </c>
      <c r="CW20" s="37"/>
      <c r="CX20" s="37"/>
      <c r="CY20" s="37"/>
      <c r="CZ20" s="37"/>
      <c r="DA20" s="38" t="str">
        <f t="shared" si="7"/>
        <v/>
      </c>
      <c r="DB20" s="37"/>
      <c r="DC20" s="37"/>
      <c r="DD20" s="37"/>
      <c r="DE20" s="37"/>
      <c r="DF20" s="38" t="str">
        <f t="shared" si="8"/>
        <v/>
      </c>
      <c r="DG20" s="37"/>
      <c r="DH20" s="37"/>
      <c r="DI20" s="37"/>
      <c r="DJ20" s="37"/>
      <c r="DK20" s="38" t="str">
        <f t="shared" si="9"/>
        <v/>
      </c>
      <c r="DL20" s="37"/>
      <c r="DM20" s="37"/>
      <c r="DN20" s="37"/>
      <c r="DO20" s="37"/>
      <c r="DP20" s="38" t="str">
        <f t="shared" si="10"/>
        <v/>
      </c>
      <c r="DQ20" s="36"/>
      <c r="DR20" s="35"/>
      <c r="DS20" s="35"/>
      <c r="DT20" s="35"/>
      <c r="DU20" s="35"/>
      <c r="DV20" s="35"/>
      <c r="DW20" s="36"/>
      <c r="DX20" s="35"/>
      <c r="DY20" s="35"/>
      <c r="DZ20" s="35"/>
      <c r="EA20" s="35"/>
      <c r="EB20" s="35"/>
      <c r="EC20" s="35"/>
      <c r="ED20" s="35"/>
      <c r="EE20" s="35"/>
      <c r="EF20" s="35"/>
      <c r="EG20" s="35"/>
      <c r="EH20" s="35"/>
      <c r="EI20" s="35"/>
      <c r="EJ20" s="35"/>
      <c r="EK20" s="35"/>
      <c r="EL20" s="35"/>
      <c r="EM20" s="35"/>
      <c r="EN20" s="36"/>
      <c r="EO20" s="39"/>
      <c r="EP20" s="35"/>
      <c r="EQ20" s="35"/>
      <c r="ER20" s="35"/>
      <c r="ES20" s="35"/>
      <c r="ET20" s="35"/>
      <c r="EU20" s="35"/>
      <c r="EV20" s="35"/>
      <c r="EW20" s="35"/>
      <c r="EX20" s="36"/>
      <c r="EY20" s="36"/>
    </row>
    <row r="21" spans="1:155" ht="30" customHeight="1">
      <c r="A21" s="34"/>
      <c r="B21" s="35"/>
      <c r="C21" s="35"/>
      <c r="D21" s="35"/>
      <c r="E21" s="35"/>
      <c r="F21" s="35"/>
      <c r="G21" s="35"/>
      <c r="H21" s="35"/>
      <c r="I21" s="35"/>
      <c r="J21" s="35"/>
      <c r="K21" s="35"/>
      <c r="L21" s="35"/>
      <c r="M21" s="35"/>
      <c r="N21" s="35"/>
      <c r="O21" s="35"/>
      <c r="P21" s="34"/>
      <c r="Q21" s="34"/>
      <c r="R21" s="34"/>
      <c r="S21" s="34"/>
      <c r="T21" s="34"/>
      <c r="U21" s="34"/>
      <c r="V21" s="34"/>
      <c r="W21" s="34"/>
      <c r="X21" s="34"/>
      <c r="Y21" s="34"/>
      <c r="Z21" s="35"/>
      <c r="AA21" s="35"/>
      <c r="AB21" s="35"/>
      <c r="AC21" s="35"/>
      <c r="AD21" s="35"/>
      <c r="AE21" s="35"/>
      <c r="AF21" s="35"/>
      <c r="AG21" s="35"/>
      <c r="AH21" s="35"/>
      <c r="AI21" s="35"/>
      <c r="AJ21" s="35"/>
      <c r="AK21" s="35"/>
      <c r="AL21" s="35"/>
      <c r="AM21" s="35"/>
      <c r="AN21" s="35"/>
      <c r="AO21" s="35"/>
      <c r="AP21" s="35"/>
      <c r="AQ21" s="35"/>
      <c r="AR21" s="35"/>
      <c r="AS21" s="36"/>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6"/>
      <c r="CH21" s="37"/>
      <c r="CI21" s="37"/>
      <c r="CJ21" s="37"/>
      <c r="CK21" s="37"/>
      <c r="CL21" s="38" t="str">
        <f t="shared" si="4"/>
        <v/>
      </c>
      <c r="CM21" s="37"/>
      <c r="CN21" s="37"/>
      <c r="CO21" s="37"/>
      <c r="CP21" s="37"/>
      <c r="CQ21" s="38" t="str">
        <f t="shared" si="5"/>
        <v/>
      </c>
      <c r="CR21" s="37"/>
      <c r="CS21" s="37"/>
      <c r="CT21" s="37"/>
      <c r="CU21" s="37"/>
      <c r="CV21" s="38" t="str">
        <f t="shared" si="6"/>
        <v/>
      </c>
      <c r="CW21" s="37"/>
      <c r="CX21" s="37"/>
      <c r="CY21" s="37"/>
      <c r="CZ21" s="37"/>
      <c r="DA21" s="38" t="str">
        <f t="shared" si="7"/>
        <v/>
      </c>
      <c r="DB21" s="37"/>
      <c r="DC21" s="37"/>
      <c r="DD21" s="37"/>
      <c r="DE21" s="37"/>
      <c r="DF21" s="38" t="str">
        <f t="shared" si="8"/>
        <v/>
      </c>
      <c r="DG21" s="37"/>
      <c r="DH21" s="37"/>
      <c r="DI21" s="37"/>
      <c r="DJ21" s="37"/>
      <c r="DK21" s="38" t="str">
        <f t="shared" si="9"/>
        <v/>
      </c>
      <c r="DL21" s="37"/>
      <c r="DM21" s="37"/>
      <c r="DN21" s="37"/>
      <c r="DO21" s="37"/>
      <c r="DP21" s="38" t="str">
        <f t="shared" si="10"/>
        <v/>
      </c>
      <c r="DQ21" s="36"/>
      <c r="DR21" s="35"/>
      <c r="DS21" s="35"/>
      <c r="DT21" s="35"/>
      <c r="DU21" s="35"/>
      <c r="DV21" s="35"/>
      <c r="DW21" s="36"/>
      <c r="DX21" s="35"/>
      <c r="DY21" s="35"/>
      <c r="DZ21" s="35"/>
      <c r="EA21" s="35"/>
      <c r="EB21" s="35"/>
      <c r="EC21" s="35"/>
      <c r="ED21" s="35"/>
      <c r="EE21" s="35"/>
      <c r="EF21" s="35"/>
      <c r="EG21" s="35"/>
      <c r="EH21" s="35"/>
      <c r="EI21" s="35"/>
      <c r="EJ21" s="35"/>
      <c r="EK21" s="35"/>
      <c r="EL21" s="35"/>
      <c r="EM21" s="35"/>
      <c r="EN21" s="36"/>
      <c r="EO21" s="39"/>
      <c r="EP21" s="35"/>
      <c r="EQ21" s="35"/>
      <c r="ER21" s="35"/>
      <c r="ES21" s="35"/>
      <c r="ET21" s="35"/>
      <c r="EU21" s="35"/>
      <c r="EV21" s="35"/>
      <c r="EW21" s="35"/>
      <c r="EX21" s="36"/>
      <c r="EY21" s="36"/>
    </row>
    <row r="22" spans="1:155" ht="30" customHeight="1">
      <c r="A22" s="34"/>
      <c r="B22" s="35"/>
      <c r="C22" s="35"/>
      <c r="D22" s="35"/>
      <c r="E22" s="35"/>
      <c r="F22" s="35"/>
      <c r="G22" s="35"/>
      <c r="H22" s="35"/>
      <c r="I22" s="35"/>
      <c r="J22" s="35"/>
      <c r="K22" s="35"/>
      <c r="L22" s="35"/>
      <c r="M22" s="35"/>
      <c r="N22" s="35"/>
      <c r="O22" s="35"/>
      <c r="P22" s="34"/>
      <c r="Q22" s="34"/>
      <c r="R22" s="34"/>
      <c r="S22" s="34"/>
      <c r="T22" s="34"/>
      <c r="U22" s="34"/>
      <c r="V22" s="34"/>
      <c r="W22" s="34"/>
      <c r="X22" s="34"/>
      <c r="Y22" s="34"/>
      <c r="Z22" s="35"/>
      <c r="AA22" s="35"/>
      <c r="AB22" s="35"/>
      <c r="AC22" s="35"/>
      <c r="AD22" s="35"/>
      <c r="AE22" s="35"/>
      <c r="AF22" s="35"/>
      <c r="AG22" s="35"/>
      <c r="AH22" s="35"/>
      <c r="AI22" s="35"/>
      <c r="AJ22" s="35"/>
      <c r="AK22" s="35"/>
      <c r="AL22" s="35"/>
      <c r="AM22" s="35"/>
      <c r="AN22" s="35"/>
      <c r="AO22" s="35"/>
      <c r="AP22" s="35"/>
      <c r="AQ22" s="35"/>
      <c r="AR22" s="35"/>
      <c r="AS22" s="36"/>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6"/>
      <c r="CH22" s="37"/>
      <c r="CI22" s="37"/>
      <c r="CJ22" s="37"/>
      <c r="CK22" s="37"/>
      <c r="CL22" s="38" t="str">
        <f t="shared" si="4"/>
        <v/>
      </c>
      <c r="CM22" s="37"/>
      <c r="CN22" s="37"/>
      <c r="CO22" s="37"/>
      <c r="CP22" s="37"/>
      <c r="CQ22" s="38" t="str">
        <f t="shared" si="5"/>
        <v/>
      </c>
      <c r="CR22" s="37"/>
      <c r="CS22" s="37"/>
      <c r="CT22" s="37"/>
      <c r="CU22" s="37"/>
      <c r="CV22" s="38" t="str">
        <f t="shared" si="6"/>
        <v/>
      </c>
      <c r="CW22" s="37"/>
      <c r="CX22" s="37"/>
      <c r="CY22" s="37"/>
      <c r="CZ22" s="37"/>
      <c r="DA22" s="38" t="str">
        <f t="shared" si="7"/>
        <v/>
      </c>
      <c r="DB22" s="37"/>
      <c r="DC22" s="37"/>
      <c r="DD22" s="37"/>
      <c r="DE22" s="37"/>
      <c r="DF22" s="38" t="str">
        <f t="shared" si="8"/>
        <v/>
      </c>
      <c r="DG22" s="37"/>
      <c r="DH22" s="37"/>
      <c r="DI22" s="37"/>
      <c r="DJ22" s="37"/>
      <c r="DK22" s="38" t="str">
        <f t="shared" si="9"/>
        <v/>
      </c>
      <c r="DL22" s="37"/>
      <c r="DM22" s="37"/>
      <c r="DN22" s="37"/>
      <c r="DO22" s="37"/>
      <c r="DP22" s="38" t="str">
        <f t="shared" si="10"/>
        <v/>
      </c>
      <c r="DQ22" s="36"/>
      <c r="DR22" s="35"/>
      <c r="DS22" s="35"/>
      <c r="DT22" s="35"/>
      <c r="DU22" s="35"/>
      <c r="DV22" s="35"/>
      <c r="DW22" s="36"/>
      <c r="DX22" s="35"/>
      <c r="DY22" s="35"/>
      <c r="DZ22" s="35"/>
      <c r="EA22" s="35"/>
      <c r="EB22" s="35"/>
      <c r="EC22" s="35"/>
      <c r="ED22" s="35"/>
      <c r="EE22" s="35"/>
      <c r="EF22" s="35"/>
      <c r="EG22" s="35"/>
      <c r="EH22" s="35"/>
      <c r="EI22" s="35"/>
      <c r="EJ22" s="35"/>
      <c r="EK22" s="35"/>
      <c r="EL22" s="35"/>
      <c r="EM22" s="35"/>
      <c r="EN22" s="36"/>
      <c r="EO22" s="39"/>
      <c r="EP22" s="35"/>
      <c r="EQ22" s="35"/>
      <c r="ER22" s="35"/>
      <c r="ES22" s="35"/>
      <c r="ET22" s="35"/>
      <c r="EU22" s="35"/>
      <c r="EV22" s="35"/>
      <c r="EW22" s="35"/>
      <c r="EX22" s="36"/>
      <c r="EY22" s="36"/>
    </row>
    <row r="23" spans="1:155" ht="30" customHeight="1">
      <c r="A23" s="34"/>
      <c r="B23" s="35"/>
      <c r="C23" s="35"/>
      <c r="D23" s="35"/>
      <c r="E23" s="35"/>
      <c r="F23" s="35"/>
      <c r="G23" s="35"/>
      <c r="H23" s="35"/>
      <c r="I23" s="35"/>
      <c r="J23" s="35"/>
      <c r="K23" s="35"/>
      <c r="L23" s="35"/>
      <c r="M23" s="35"/>
      <c r="N23" s="35"/>
      <c r="O23" s="35"/>
      <c r="P23" s="34"/>
      <c r="Q23" s="34"/>
      <c r="R23" s="34"/>
      <c r="S23" s="34"/>
      <c r="T23" s="34"/>
      <c r="U23" s="34"/>
      <c r="V23" s="34"/>
      <c r="W23" s="34"/>
      <c r="X23" s="34"/>
      <c r="Y23" s="34"/>
      <c r="Z23" s="35"/>
      <c r="AA23" s="35"/>
      <c r="AB23" s="35"/>
      <c r="AC23" s="35"/>
      <c r="AD23" s="35"/>
      <c r="AE23" s="35"/>
      <c r="AF23" s="35"/>
      <c r="AG23" s="35"/>
      <c r="AH23" s="35"/>
      <c r="AI23" s="35"/>
      <c r="AJ23" s="35"/>
      <c r="AK23" s="35"/>
      <c r="AL23" s="35"/>
      <c r="AM23" s="35"/>
      <c r="AN23" s="35"/>
      <c r="AO23" s="35"/>
      <c r="AP23" s="35"/>
      <c r="AQ23" s="35"/>
      <c r="AR23" s="35"/>
      <c r="AS23" s="36"/>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6"/>
      <c r="CH23" s="37"/>
      <c r="CI23" s="37"/>
      <c r="CJ23" s="37"/>
      <c r="CK23" s="37"/>
      <c r="CL23" s="38" t="str">
        <f t="shared" si="4"/>
        <v/>
      </c>
      <c r="CM23" s="37"/>
      <c r="CN23" s="37"/>
      <c r="CO23" s="37"/>
      <c r="CP23" s="37"/>
      <c r="CQ23" s="38" t="str">
        <f t="shared" si="5"/>
        <v/>
      </c>
      <c r="CR23" s="37"/>
      <c r="CS23" s="37"/>
      <c r="CT23" s="37"/>
      <c r="CU23" s="37"/>
      <c r="CV23" s="38" t="str">
        <f t="shared" si="6"/>
        <v/>
      </c>
      <c r="CW23" s="37"/>
      <c r="CX23" s="37"/>
      <c r="CY23" s="37"/>
      <c r="CZ23" s="37"/>
      <c r="DA23" s="38" t="str">
        <f t="shared" si="7"/>
        <v/>
      </c>
      <c r="DB23" s="37"/>
      <c r="DC23" s="37"/>
      <c r="DD23" s="37"/>
      <c r="DE23" s="37"/>
      <c r="DF23" s="38" t="str">
        <f t="shared" si="8"/>
        <v/>
      </c>
      <c r="DG23" s="37"/>
      <c r="DH23" s="37"/>
      <c r="DI23" s="37"/>
      <c r="DJ23" s="37"/>
      <c r="DK23" s="38" t="str">
        <f t="shared" si="9"/>
        <v/>
      </c>
      <c r="DL23" s="37"/>
      <c r="DM23" s="37"/>
      <c r="DN23" s="37"/>
      <c r="DO23" s="37"/>
      <c r="DP23" s="38" t="str">
        <f t="shared" si="10"/>
        <v/>
      </c>
      <c r="DQ23" s="36"/>
      <c r="DR23" s="35"/>
      <c r="DS23" s="35"/>
      <c r="DT23" s="35"/>
      <c r="DU23" s="35"/>
      <c r="DV23" s="35"/>
      <c r="DW23" s="36"/>
      <c r="DX23" s="35"/>
      <c r="DY23" s="35"/>
      <c r="DZ23" s="35"/>
      <c r="EA23" s="35"/>
      <c r="EB23" s="35"/>
      <c r="EC23" s="35"/>
      <c r="ED23" s="35"/>
      <c r="EE23" s="35"/>
      <c r="EF23" s="35"/>
      <c r="EG23" s="35"/>
      <c r="EH23" s="35"/>
      <c r="EI23" s="35"/>
      <c r="EJ23" s="35"/>
      <c r="EK23" s="35"/>
      <c r="EL23" s="35"/>
      <c r="EM23" s="35"/>
      <c r="EN23" s="36"/>
      <c r="EO23" s="39"/>
      <c r="EP23" s="35"/>
      <c r="EQ23" s="35"/>
      <c r="ER23" s="35"/>
      <c r="ES23" s="35"/>
      <c r="ET23" s="35"/>
      <c r="EU23" s="35"/>
      <c r="EV23" s="35"/>
      <c r="EW23" s="35"/>
      <c r="EX23" s="36"/>
      <c r="EY23" s="36"/>
    </row>
    <row r="24" spans="1:155" ht="30" customHeight="1">
      <c r="A24" s="34"/>
      <c r="B24" s="35"/>
      <c r="C24" s="35"/>
      <c r="D24" s="35"/>
      <c r="E24" s="35"/>
      <c r="F24" s="35"/>
      <c r="G24" s="35"/>
      <c r="H24" s="35"/>
      <c r="I24" s="35"/>
      <c r="J24" s="35"/>
      <c r="K24" s="35"/>
      <c r="L24" s="35"/>
      <c r="M24" s="35"/>
      <c r="N24" s="35"/>
      <c r="O24" s="35"/>
      <c r="P24" s="34"/>
      <c r="Q24" s="34"/>
      <c r="R24" s="34"/>
      <c r="S24" s="34"/>
      <c r="T24" s="34"/>
      <c r="U24" s="34"/>
      <c r="V24" s="34"/>
      <c r="W24" s="34"/>
      <c r="X24" s="34"/>
      <c r="Y24" s="34"/>
      <c r="Z24" s="35"/>
      <c r="AA24" s="35"/>
      <c r="AB24" s="35"/>
      <c r="AC24" s="35"/>
      <c r="AD24" s="35"/>
      <c r="AE24" s="35"/>
      <c r="AF24" s="35"/>
      <c r="AG24" s="35"/>
      <c r="AH24" s="35"/>
      <c r="AI24" s="35"/>
      <c r="AJ24" s="35"/>
      <c r="AK24" s="35"/>
      <c r="AL24" s="35"/>
      <c r="AM24" s="35"/>
      <c r="AN24" s="35"/>
      <c r="AO24" s="35"/>
      <c r="AP24" s="35"/>
      <c r="AQ24" s="35"/>
      <c r="AR24" s="35"/>
      <c r="AS24" s="36"/>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6"/>
      <c r="CH24" s="37"/>
      <c r="CI24" s="37"/>
      <c r="CJ24" s="37"/>
      <c r="CK24" s="37"/>
      <c r="CL24" s="38" t="str">
        <f t="shared" si="4"/>
        <v/>
      </c>
      <c r="CM24" s="37"/>
      <c r="CN24" s="37"/>
      <c r="CO24" s="37"/>
      <c r="CP24" s="37"/>
      <c r="CQ24" s="38" t="str">
        <f t="shared" si="5"/>
        <v/>
      </c>
      <c r="CR24" s="37"/>
      <c r="CS24" s="37"/>
      <c r="CT24" s="37"/>
      <c r="CU24" s="37"/>
      <c r="CV24" s="38" t="str">
        <f t="shared" si="6"/>
        <v/>
      </c>
      <c r="CW24" s="37"/>
      <c r="CX24" s="37"/>
      <c r="CY24" s="37"/>
      <c r="CZ24" s="37"/>
      <c r="DA24" s="38" t="str">
        <f t="shared" si="7"/>
        <v/>
      </c>
      <c r="DB24" s="37"/>
      <c r="DC24" s="37"/>
      <c r="DD24" s="37"/>
      <c r="DE24" s="37"/>
      <c r="DF24" s="38" t="str">
        <f t="shared" si="8"/>
        <v/>
      </c>
      <c r="DG24" s="37"/>
      <c r="DH24" s="37"/>
      <c r="DI24" s="37"/>
      <c r="DJ24" s="37"/>
      <c r="DK24" s="38" t="str">
        <f t="shared" si="9"/>
        <v/>
      </c>
      <c r="DL24" s="37"/>
      <c r="DM24" s="37"/>
      <c r="DN24" s="37"/>
      <c r="DO24" s="37"/>
      <c r="DP24" s="38" t="str">
        <f t="shared" si="10"/>
        <v/>
      </c>
      <c r="DQ24" s="36"/>
      <c r="DR24" s="35"/>
      <c r="DS24" s="35"/>
      <c r="DT24" s="35"/>
      <c r="DU24" s="35"/>
      <c r="DV24" s="35"/>
      <c r="DW24" s="36"/>
      <c r="DX24" s="35"/>
      <c r="DY24" s="35"/>
      <c r="DZ24" s="35"/>
      <c r="EA24" s="35"/>
      <c r="EB24" s="35"/>
      <c r="EC24" s="35"/>
      <c r="ED24" s="35"/>
      <c r="EE24" s="35"/>
      <c r="EF24" s="35"/>
      <c r="EG24" s="35"/>
      <c r="EH24" s="35"/>
      <c r="EI24" s="35"/>
      <c r="EJ24" s="35"/>
      <c r="EK24" s="35"/>
      <c r="EL24" s="35"/>
      <c r="EM24" s="35"/>
      <c r="EN24" s="36"/>
      <c r="EO24" s="39"/>
      <c r="EP24" s="35"/>
      <c r="EQ24" s="35"/>
      <c r="ER24" s="35"/>
      <c r="ES24" s="35"/>
      <c r="ET24" s="35"/>
      <c r="EU24" s="35"/>
      <c r="EV24" s="35"/>
      <c r="EW24" s="35"/>
      <c r="EX24" s="36"/>
      <c r="EY24" s="36"/>
    </row>
    <row r="25" spans="1:155" ht="30" customHeight="1">
      <c r="A25" s="34"/>
      <c r="B25" s="35"/>
      <c r="C25" s="35"/>
      <c r="D25" s="35"/>
      <c r="E25" s="35"/>
      <c r="F25" s="35"/>
      <c r="G25" s="35"/>
      <c r="H25" s="35"/>
      <c r="I25" s="35"/>
      <c r="J25" s="35"/>
      <c r="K25" s="35"/>
      <c r="L25" s="35"/>
      <c r="M25" s="35"/>
      <c r="N25" s="35"/>
      <c r="O25" s="35"/>
      <c r="P25" s="34"/>
      <c r="Q25" s="34"/>
      <c r="R25" s="34"/>
      <c r="S25" s="34"/>
      <c r="T25" s="34"/>
      <c r="U25" s="34"/>
      <c r="V25" s="34"/>
      <c r="W25" s="34"/>
      <c r="X25" s="34"/>
      <c r="Y25" s="34"/>
      <c r="Z25" s="35"/>
      <c r="AA25" s="35"/>
      <c r="AB25" s="35"/>
      <c r="AC25" s="35"/>
      <c r="AD25" s="35"/>
      <c r="AE25" s="35"/>
      <c r="AF25" s="35"/>
      <c r="AG25" s="35"/>
      <c r="AH25" s="35"/>
      <c r="AI25" s="35"/>
      <c r="AJ25" s="35"/>
      <c r="AK25" s="35"/>
      <c r="AL25" s="35"/>
      <c r="AM25" s="35"/>
      <c r="AN25" s="35"/>
      <c r="AO25" s="35"/>
      <c r="AP25" s="35"/>
      <c r="AQ25" s="35"/>
      <c r="AR25" s="35"/>
      <c r="AS25" s="36"/>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6"/>
      <c r="CH25" s="37"/>
      <c r="CI25" s="37"/>
      <c r="CJ25" s="37"/>
      <c r="CK25" s="37"/>
      <c r="CL25" s="38" t="str">
        <f t="shared" si="4"/>
        <v/>
      </c>
      <c r="CM25" s="37"/>
      <c r="CN25" s="37"/>
      <c r="CO25" s="37"/>
      <c r="CP25" s="37"/>
      <c r="CQ25" s="38" t="str">
        <f t="shared" si="5"/>
        <v/>
      </c>
      <c r="CR25" s="37"/>
      <c r="CS25" s="37"/>
      <c r="CT25" s="37"/>
      <c r="CU25" s="37"/>
      <c r="CV25" s="38" t="str">
        <f t="shared" si="6"/>
        <v/>
      </c>
      <c r="CW25" s="37"/>
      <c r="CX25" s="37"/>
      <c r="CY25" s="37"/>
      <c r="CZ25" s="37"/>
      <c r="DA25" s="38" t="str">
        <f t="shared" si="7"/>
        <v/>
      </c>
      <c r="DB25" s="37"/>
      <c r="DC25" s="37"/>
      <c r="DD25" s="37"/>
      <c r="DE25" s="37"/>
      <c r="DF25" s="38" t="str">
        <f t="shared" si="8"/>
        <v/>
      </c>
      <c r="DG25" s="37"/>
      <c r="DH25" s="37"/>
      <c r="DI25" s="37"/>
      <c r="DJ25" s="37"/>
      <c r="DK25" s="38" t="str">
        <f t="shared" si="9"/>
        <v/>
      </c>
      <c r="DL25" s="37"/>
      <c r="DM25" s="37"/>
      <c r="DN25" s="37"/>
      <c r="DO25" s="37"/>
      <c r="DP25" s="38" t="str">
        <f t="shared" si="10"/>
        <v/>
      </c>
      <c r="DQ25" s="36"/>
      <c r="DR25" s="35"/>
      <c r="DS25" s="35"/>
      <c r="DT25" s="35"/>
      <c r="DU25" s="35"/>
      <c r="DV25" s="35"/>
      <c r="DW25" s="36"/>
      <c r="DX25" s="35"/>
      <c r="DY25" s="35"/>
      <c r="DZ25" s="35"/>
      <c r="EA25" s="35"/>
      <c r="EB25" s="35"/>
      <c r="EC25" s="35"/>
      <c r="ED25" s="35"/>
      <c r="EE25" s="35"/>
      <c r="EF25" s="35"/>
      <c r="EG25" s="35"/>
      <c r="EH25" s="35"/>
      <c r="EI25" s="35"/>
      <c r="EJ25" s="35"/>
      <c r="EK25" s="35"/>
      <c r="EL25" s="35"/>
      <c r="EM25" s="35"/>
      <c r="EN25" s="36"/>
      <c r="EO25" s="39"/>
      <c r="EP25" s="35"/>
      <c r="EQ25" s="35"/>
      <c r="ER25" s="35"/>
      <c r="ES25" s="35"/>
      <c r="ET25" s="35"/>
      <c r="EU25" s="35"/>
      <c r="EV25" s="35"/>
      <c r="EW25" s="35"/>
      <c r="EX25" s="36"/>
      <c r="EY25" s="36"/>
    </row>
    <row r="26" spans="1:155" ht="30" customHeight="1">
      <c r="A26" s="34"/>
      <c r="B26" s="35"/>
      <c r="C26" s="35"/>
      <c r="D26" s="35"/>
      <c r="E26" s="35"/>
      <c r="F26" s="35"/>
      <c r="G26" s="35"/>
      <c r="H26" s="35"/>
      <c r="I26" s="35"/>
      <c r="J26" s="35"/>
      <c r="K26" s="35"/>
      <c r="L26" s="35"/>
      <c r="M26" s="35"/>
      <c r="N26" s="35"/>
      <c r="O26" s="35"/>
      <c r="P26" s="34"/>
      <c r="Q26" s="34"/>
      <c r="R26" s="34"/>
      <c r="S26" s="34"/>
      <c r="T26" s="34"/>
      <c r="U26" s="34"/>
      <c r="V26" s="34"/>
      <c r="W26" s="34"/>
      <c r="X26" s="34"/>
      <c r="Y26" s="34"/>
      <c r="Z26" s="35"/>
      <c r="AA26" s="35"/>
      <c r="AB26" s="35"/>
      <c r="AC26" s="35"/>
      <c r="AD26" s="35"/>
      <c r="AE26" s="35"/>
      <c r="AF26" s="35"/>
      <c r="AG26" s="35"/>
      <c r="AH26" s="35"/>
      <c r="AI26" s="35"/>
      <c r="AJ26" s="35"/>
      <c r="AK26" s="35"/>
      <c r="AL26" s="35"/>
      <c r="AM26" s="35"/>
      <c r="AN26" s="35"/>
      <c r="AO26" s="35"/>
      <c r="AP26" s="35"/>
      <c r="AQ26" s="35"/>
      <c r="AR26" s="35"/>
      <c r="AS26" s="36"/>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6"/>
      <c r="CH26" s="37"/>
      <c r="CI26" s="37"/>
      <c r="CJ26" s="37"/>
      <c r="CK26" s="37"/>
      <c r="CL26" s="38" t="str">
        <f t="shared" si="4"/>
        <v/>
      </c>
      <c r="CM26" s="37"/>
      <c r="CN26" s="37"/>
      <c r="CO26" s="37"/>
      <c r="CP26" s="37"/>
      <c r="CQ26" s="38" t="str">
        <f t="shared" si="5"/>
        <v/>
      </c>
      <c r="CR26" s="37"/>
      <c r="CS26" s="37"/>
      <c r="CT26" s="37"/>
      <c r="CU26" s="37"/>
      <c r="CV26" s="38" t="str">
        <f t="shared" si="6"/>
        <v/>
      </c>
      <c r="CW26" s="37"/>
      <c r="CX26" s="37"/>
      <c r="CY26" s="37"/>
      <c r="CZ26" s="37"/>
      <c r="DA26" s="38" t="str">
        <f t="shared" si="7"/>
        <v/>
      </c>
      <c r="DB26" s="37"/>
      <c r="DC26" s="37"/>
      <c r="DD26" s="37"/>
      <c r="DE26" s="37"/>
      <c r="DF26" s="38" t="str">
        <f t="shared" si="8"/>
        <v/>
      </c>
      <c r="DG26" s="37"/>
      <c r="DH26" s="37"/>
      <c r="DI26" s="37"/>
      <c r="DJ26" s="37"/>
      <c r="DK26" s="38" t="str">
        <f t="shared" si="9"/>
        <v/>
      </c>
      <c r="DL26" s="37"/>
      <c r="DM26" s="37"/>
      <c r="DN26" s="37"/>
      <c r="DO26" s="37"/>
      <c r="DP26" s="38" t="str">
        <f t="shared" si="10"/>
        <v/>
      </c>
      <c r="DQ26" s="36"/>
      <c r="DR26" s="35"/>
      <c r="DS26" s="35"/>
      <c r="DT26" s="35"/>
      <c r="DU26" s="35"/>
      <c r="DV26" s="35"/>
      <c r="DW26" s="36"/>
      <c r="DX26" s="35"/>
      <c r="DY26" s="35"/>
      <c r="DZ26" s="35"/>
      <c r="EA26" s="35"/>
      <c r="EB26" s="35"/>
      <c r="EC26" s="35"/>
      <c r="ED26" s="35"/>
      <c r="EE26" s="35"/>
      <c r="EF26" s="35"/>
      <c r="EG26" s="35"/>
      <c r="EH26" s="35"/>
      <c r="EI26" s="35"/>
      <c r="EJ26" s="35"/>
      <c r="EK26" s="35"/>
      <c r="EL26" s="35"/>
      <c r="EM26" s="35"/>
      <c r="EN26" s="36"/>
      <c r="EO26" s="39"/>
      <c r="EP26" s="35"/>
      <c r="EQ26" s="35"/>
      <c r="ER26" s="35"/>
      <c r="ES26" s="35"/>
      <c r="ET26" s="35"/>
      <c r="EU26" s="35"/>
      <c r="EV26" s="35"/>
      <c r="EW26" s="35"/>
      <c r="EX26" s="36"/>
      <c r="EY26" s="36"/>
    </row>
    <row r="27" spans="1:155" ht="30" customHeight="1">
      <c r="A27" s="34"/>
      <c r="B27" s="35"/>
      <c r="C27" s="35"/>
      <c r="D27" s="35"/>
      <c r="E27" s="35"/>
      <c r="F27" s="35"/>
      <c r="G27" s="35"/>
      <c r="H27" s="35"/>
      <c r="I27" s="35"/>
      <c r="J27" s="35"/>
      <c r="K27" s="35"/>
      <c r="L27" s="35"/>
      <c r="M27" s="35"/>
      <c r="N27" s="35"/>
      <c r="O27" s="35"/>
      <c r="P27" s="34"/>
      <c r="Q27" s="34"/>
      <c r="R27" s="34"/>
      <c r="S27" s="34"/>
      <c r="T27" s="34"/>
      <c r="U27" s="34"/>
      <c r="V27" s="34"/>
      <c r="W27" s="34"/>
      <c r="X27" s="34"/>
      <c r="Y27" s="34"/>
      <c r="Z27" s="35"/>
      <c r="AA27" s="35"/>
      <c r="AB27" s="35"/>
      <c r="AC27" s="35"/>
      <c r="AD27" s="35"/>
      <c r="AE27" s="35"/>
      <c r="AF27" s="35"/>
      <c r="AG27" s="35"/>
      <c r="AH27" s="35"/>
      <c r="AI27" s="35"/>
      <c r="AJ27" s="35"/>
      <c r="AK27" s="35"/>
      <c r="AL27" s="35"/>
      <c r="AM27" s="35"/>
      <c r="AN27" s="35"/>
      <c r="AO27" s="35"/>
      <c r="AP27" s="35"/>
      <c r="AQ27" s="35"/>
      <c r="AR27" s="35"/>
      <c r="AS27" s="36"/>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6"/>
      <c r="CH27" s="37"/>
      <c r="CI27" s="37"/>
      <c r="CJ27" s="37"/>
      <c r="CK27" s="37"/>
      <c r="CL27" s="38" t="str">
        <f t="shared" si="4"/>
        <v/>
      </c>
      <c r="CM27" s="37"/>
      <c r="CN27" s="37"/>
      <c r="CO27" s="37"/>
      <c r="CP27" s="37"/>
      <c r="CQ27" s="38" t="str">
        <f t="shared" si="5"/>
        <v/>
      </c>
      <c r="CR27" s="37"/>
      <c r="CS27" s="37"/>
      <c r="CT27" s="37"/>
      <c r="CU27" s="37"/>
      <c r="CV27" s="38" t="str">
        <f t="shared" si="6"/>
        <v/>
      </c>
      <c r="CW27" s="37"/>
      <c r="CX27" s="37"/>
      <c r="CY27" s="37"/>
      <c r="CZ27" s="37"/>
      <c r="DA27" s="38" t="str">
        <f t="shared" si="7"/>
        <v/>
      </c>
      <c r="DB27" s="37"/>
      <c r="DC27" s="37"/>
      <c r="DD27" s="37"/>
      <c r="DE27" s="37"/>
      <c r="DF27" s="38" t="str">
        <f t="shared" si="8"/>
        <v/>
      </c>
      <c r="DG27" s="37"/>
      <c r="DH27" s="37"/>
      <c r="DI27" s="37"/>
      <c r="DJ27" s="37"/>
      <c r="DK27" s="38" t="str">
        <f t="shared" si="9"/>
        <v/>
      </c>
      <c r="DL27" s="37"/>
      <c r="DM27" s="37"/>
      <c r="DN27" s="37"/>
      <c r="DO27" s="37"/>
      <c r="DP27" s="38" t="str">
        <f t="shared" si="10"/>
        <v/>
      </c>
      <c r="DQ27" s="36"/>
      <c r="DR27" s="35"/>
      <c r="DS27" s="35"/>
      <c r="DT27" s="35"/>
      <c r="DU27" s="35"/>
      <c r="DV27" s="35"/>
      <c r="DW27" s="36"/>
      <c r="DX27" s="35"/>
      <c r="DY27" s="35"/>
      <c r="DZ27" s="35"/>
      <c r="EA27" s="35"/>
      <c r="EB27" s="35"/>
      <c r="EC27" s="35"/>
      <c r="ED27" s="35"/>
      <c r="EE27" s="35"/>
      <c r="EF27" s="35"/>
      <c r="EG27" s="35"/>
      <c r="EH27" s="35"/>
      <c r="EI27" s="35"/>
      <c r="EJ27" s="35"/>
      <c r="EK27" s="35"/>
      <c r="EL27" s="35"/>
      <c r="EM27" s="35"/>
      <c r="EN27" s="36"/>
      <c r="EO27" s="39"/>
      <c r="EP27" s="35"/>
      <c r="EQ27" s="35"/>
      <c r="ER27" s="35"/>
      <c r="ES27" s="35"/>
      <c r="ET27" s="35"/>
      <c r="EU27" s="35"/>
      <c r="EV27" s="35"/>
      <c r="EW27" s="35"/>
      <c r="EX27" s="36"/>
      <c r="EY27" s="36"/>
    </row>
    <row r="28" spans="1:155" ht="30" customHeight="1">
      <c r="A28" s="34"/>
      <c r="B28" s="35"/>
      <c r="C28" s="35"/>
      <c r="D28" s="35"/>
      <c r="E28" s="35"/>
      <c r="F28" s="35"/>
      <c r="G28" s="35"/>
      <c r="H28" s="35"/>
      <c r="I28" s="35"/>
      <c r="J28" s="35"/>
      <c r="K28" s="35"/>
      <c r="L28" s="35"/>
      <c r="M28" s="35"/>
      <c r="N28" s="35"/>
      <c r="O28" s="35"/>
      <c r="P28" s="34"/>
      <c r="Q28" s="34"/>
      <c r="R28" s="34"/>
      <c r="S28" s="34"/>
      <c r="T28" s="34"/>
      <c r="U28" s="34"/>
      <c r="V28" s="34"/>
      <c r="W28" s="34"/>
      <c r="X28" s="34"/>
      <c r="Y28" s="34"/>
      <c r="Z28" s="35"/>
      <c r="AA28" s="35"/>
      <c r="AB28" s="35"/>
      <c r="AC28" s="35"/>
      <c r="AD28" s="35"/>
      <c r="AE28" s="35"/>
      <c r="AF28" s="35"/>
      <c r="AG28" s="35"/>
      <c r="AH28" s="35"/>
      <c r="AI28" s="35"/>
      <c r="AJ28" s="35"/>
      <c r="AK28" s="35"/>
      <c r="AL28" s="35"/>
      <c r="AM28" s="35"/>
      <c r="AN28" s="35"/>
      <c r="AO28" s="35"/>
      <c r="AP28" s="35"/>
      <c r="AQ28" s="35"/>
      <c r="AR28" s="35"/>
      <c r="AS28" s="36"/>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6"/>
      <c r="CH28" s="37"/>
      <c r="CI28" s="37"/>
      <c r="CJ28" s="37"/>
      <c r="CK28" s="37"/>
      <c r="CL28" s="38" t="str">
        <f t="shared" si="4"/>
        <v/>
      </c>
      <c r="CM28" s="37"/>
      <c r="CN28" s="37"/>
      <c r="CO28" s="37"/>
      <c r="CP28" s="37"/>
      <c r="CQ28" s="38" t="str">
        <f t="shared" si="5"/>
        <v/>
      </c>
      <c r="CR28" s="37"/>
      <c r="CS28" s="37"/>
      <c r="CT28" s="37"/>
      <c r="CU28" s="37"/>
      <c r="CV28" s="38" t="str">
        <f t="shared" si="6"/>
        <v/>
      </c>
      <c r="CW28" s="37"/>
      <c r="CX28" s="37"/>
      <c r="CY28" s="37"/>
      <c r="CZ28" s="37"/>
      <c r="DA28" s="38" t="str">
        <f t="shared" si="7"/>
        <v/>
      </c>
      <c r="DB28" s="37"/>
      <c r="DC28" s="37"/>
      <c r="DD28" s="37"/>
      <c r="DE28" s="37"/>
      <c r="DF28" s="38" t="str">
        <f t="shared" si="8"/>
        <v/>
      </c>
      <c r="DG28" s="37"/>
      <c r="DH28" s="37"/>
      <c r="DI28" s="37"/>
      <c r="DJ28" s="37"/>
      <c r="DK28" s="38" t="str">
        <f t="shared" si="9"/>
        <v/>
      </c>
      <c r="DL28" s="37"/>
      <c r="DM28" s="37"/>
      <c r="DN28" s="37"/>
      <c r="DO28" s="37"/>
      <c r="DP28" s="38" t="str">
        <f t="shared" si="10"/>
        <v/>
      </c>
      <c r="DQ28" s="36"/>
      <c r="DR28" s="35"/>
      <c r="DS28" s="35"/>
      <c r="DT28" s="35"/>
      <c r="DU28" s="35"/>
      <c r="DV28" s="35"/>
      <c r="DW28" s="36"/>
      <c r="DX28" s="35"/>
      <c r="DY28" s="35"/>
      <c r="DZ28" s="35"/>
      <c r="EA28" s="35"/>
      <c r="EB28" s="35"/>
      <c r="EC28" s="35"/>
      <c r="ED28" s="35"/>
      <c r="EE28" s="35"/>
      <c r="EF28" s="35"/>
      <c r="EG28" s="35"/>
      <c r="EH28" s="35"/>
      <c r="EI28" s="35"/>
      <c r="EJ28" s="35"/>
      <c r="EK28" s="35"/>
      <c r="EL28" s="35"/>
      <c r="EM28" s="35"/>
      <c r="EN28" s="36"/>
      <c r="EO28" s="39"/>
      <c r="EP28" s="35"/>
      <c r="EQ28" s="35"/>
      <c r="ER28" s="35"/>
      <c r="ES28" s="35"/>
      <c r="ET28" s="35"/>
      <c r="EU28" s="35"/>
      <c r="EV28" s="35"/>
      <c r="EW28" s="35"/>
      <c r="EX28" s="36"/>
      <c r="EY28" s="36"/>
    </row>
    <row r="29" spans="1:155" ht="30" customHeight="1">
      <c r="A29" s="34"/>
      <c r="B29" s="35"/>
      <c r="C29" s="35"/>
      <c r="D29" s="35"/>
      <c r="E29" s="35"/>
      <c r="F29" s="35"/>
      <c r="G29" s="35"/>
      <c r="H29" s="35"/>
      <c r="I29" s="35"/>
      <c r="J29" s="35"/>
      <c r="K29" s="35"/>
      <c r="L29" s="35"/>
      <c r="M29" s="35"/>
      <c r="N29" s="35"/>
      <c r="O29" s="35"/>
      <c r="P29" s="34"/>
      <c r="Q29" s="34"/>
      <c r="R29" s="34"/>
      <c r="S29" s="34"/>
      <c r="T29" s="34"/>
      <c r="U29" s="34"/>
      <c r="V29" s="34"/>
      <c r="W29" s="34"/>
      <c r="X29" s="34"/>
      <c r="Y29" s="34"/>
      <c r="Z29" s="35"/>
      <c r="AA29" s="35"/>
      <c r="AB29" s="35"/>
      <c r="AC29" s="35"/>
      <c r="AD29" s="35"/>
      <c r="AE29" s="35"/>
      <c r="AF29" s="35"/>
      <c r="AG29" s="35"/>
      <c r="AH29" s="35"/>
      <c r="AI29" s="35"/>
      <c r="AJ29" s="35"/>
      <c r="AK29" s="35"/>
      <c r="AL29" s="35"/>
      <c r="AM29" s="35"/>
      <c r="AN29" s="35"/>
      <c r="AO29" s="35"/>
      <c r="AP29" s="35"/>
      <c r="AQ29" s="35"/>
      <c r="AR29" s="35"/>
      <c r="AS29" s="36"/>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6"/>
      <c r="CH29" s="37"/>
      <c r="CI29" s="37"/>
      <c r="CJ29" s="37"/>
      <c r="CK29" s="37"/>
      <c r="CL29" s="38" t="str">
        <f t="shared" si="4"/>
        <v/>
      </c>
      <c r="CM29" s="37"/>
      <c r="CN29" s="37"/>
      <c r="CO29" s="37"/>
      <c r="CP29" s="37"/>
      <c r="CQ29" s="38" t="str">
        <f t="shared" si="5"/>
        <v/>
      </c>
      <c r="CR29" s="37"/>
      <c r="CS29" s="37"/>
      <c r="CT29" s="37"/>
      <c r="CU29" s="37"/>
      <c r="CV29" s="38" t="str">
        <f t="shared" si="6"/>
        <v/>
      </c>
      <c r="CW29" s="37"/>
      <c r="CX29" s="37"/>
      <c r="CY29" s="37"/>
      <c r="CZ29" s="37"/>
      <c r="DA29" s="38" t="str">
        <f t="shared" si="7"/>
        <v/>
      </c>
      <c r="DB29" s="37"/>
      <c r="DC29" s="37"/>
      <c r="DD29" s="37"/>
      <c r="DE29" s="37"/>
      <c r="DF29" s="38" t="str">
        <f t="shared" si="8"/>
        <v/>
      </c>
      <c r="DG29" s="37"/>
      <c r="DH29" s="37"/>
      <c r="DI29" s="37"/>
      <c r="DJ29" s="37"/>
      <c r="DK29" s="38" t="str">
        <f t="shared" si="9"/>
        <v/>
      </c>
      <c r="DL29" s="37"/>
      <c r="DM29" s="37"/>
      <c r="DN29" s="37"/>
      <c r="DO29" s="37"/>
      <c r="DP29" s="38" t="str">
        <f t="shared" si="10"/>
        <v/>
      </c>
      <c r="DQ29" s="36"/>
      <c r="DR29" s="35"/>
      <c r="DS29" s="35"/>
      <c r="DT29" s="35"/>
      <c r="DU29" s="35"/>
      <c r="DV29" s="35"/>
      <c r="DW29" s="36"/>
      <c r="DX29" s="35"/>
      <c r="DY29" s="35"/>
      <c r="DZ29" s="35"/>
      <c r="EA29" s="35"/>
      <c r="EB29" s="35"/>
      <c r="EC29" s="35"/>
      <c r="ED29" s="35"/>
      <c r="EE29" s="35"/>
      <c r="EF29" s="35"/>
      <c r="EG29" s="35"/>
      <c r="EH29" s="35"/>
      <c r="EI29" s="35"/>
      <c r="EJ29" s="35"/>
      <c r="EK29" s="35"/>
      <c r="EL29" s="35"/>
      <c r="EM29" s="35"/>
      <c r="EN29" s="36"/>
      <c r="EO29" s="39"/>
      <c r="EP29" s="35"/>
      <c r="EQ29" s="35"/>
      <c r="ER29" s="35"/>
      <c r="ES29" s="35"/>
      <c r="ET29" s="35"/>
      <c r="EU29" s="35"/>
      <c r="EV29" s="35"/>
      <c r="EW29" s="35"/>
      <c r="EX29" s="36"/>
      <c r="EY29" s="36"/>
    </row>
    <row r="30" spans="1:155" ht="30" customHeight="1">
      <c r="A30" s="34"/>
      <c r="B30" s="35"/>
      <c r="C30" s="35"/>
      <c r="D30" s="35"/>
      <c r="E30" s="35"/>
      <c r="F30" s="35"/>
      <c r="G30" s="35"/>
      <c r="H30" s="35"/>
      <c r="I30" s="35"/>
      <c r="J30" s="35"/>
      <c r="K30" s="35"/>
      <c r="L30" s="35"/>
      <c r="M30" s="35"/>
      <c r="N30" s="35"/>
      <c r="O30" s="35"/>
      <c r="P30" s="34"/>
      <c r="Q30" s="34"/>
      <c r="R30" s="34"/>
      <c r="S30" s="34"/>
      <c r="T30" s="34"/>
      <c r="U30" s="34"/>
      <c r="V30" s="34"/>
      <c r="W30" s="34"/>
      <c r="X30" s="34"/>
      <c r="Y30" s="34"/>
      <c r="Z30" s="35"/>
      <c r="AA30" s="35"/>
      <c r="AB30" s="35"/>
      <c r="AC30" s="35"/>
      <c r="AD30" s="35"/>
      <c r="AE30" s="35"/>
      <c r="AF30" s="35"/>
      <c r="AG30" s="35"/>
      <c r="AH30" s="35"/>
      <c r="AI30" s="35"/>
      <c r="AJ30" s="35"/>
      <c r="AK30" s="35"/>
      <c r="AL30" s="35"/>
      <c r="AM30" s="35"/>
      <c r="AN30" s="35"/>
      <c r="AO30" s="35"/>
      <c r="AP30" s="35"/>
      <c r="AQ30" s="35"/>
      <c r="AR30" s="35"/>
      <c r="AS30" s="36"/>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6"/>
      <c r="CH30" s="37"/>
      <c r="CI30" s="37"/>
      <c r="CJ30" s="37"/>
      <c r="CK30" s="37"/>
      <c r="CL30" s="38" t="str">
        <f t="shared" si="4"/>
        <v/>
      </c>
      <c r="CM30" s="37"/>
      <c r="CN30" s="37"/>
      <c r="CO30" s="37"/>
      <c r="CP30" s="37"/>
      <c r="CQ30" s="38" t="str">
        <f t="shared" si="5"/>
        <v/>
      </c>
      <c r="CR30" s="37"/>
      <c r="CS30" s="37"/>
      <c r="CT30" s="37"/>
      <c r="CU30" s="37"/>
      <c r="CV30" s="38" t="str">
        <f t="shared" si="6"/>
        <v/>
      </c>
      <c r="CW30" s="37"/>
      <c r="CX30" s="37"/>
      <c r="CY30" s="37"/>
      <c r="CZ30" s="37"/>
      <c r="DA30" s="38" t="str">
        <f t="shared" si="7"/>
        <v/>
      </c>
      <c r="DB30" s="37"/>
      <c r="DC30" s="37"/>
      <c r="DD30" s="37"/>
      <c r="DE30" s="37"/>
      <c r="DF30" s="38" t="str">
        <f t="shared" si="8"/>
        <v/>
      </c>
      <c r="DG30" s="37"/>
      <c r="DH30" s="37"/>
      <c r="DI30" s="37"/>
      <c r="DJ30" s="37"/>
      <c r="DK30" s="38" t="str">
        <f t="shared" si="9"/>
        <v/>
      </c>
      <c r="DL30" s="37"/>
      <c r="DM30" s="37"/>
      <c r="DN30" s="37"/>
      <c r="DO30" s="37"/>
      <c r="DP30" s="38" t="str">
        <f t="shared" si="10"/>
        <v/>
      </c>
      <c r="DQ30" s="36"/>
      <c r="DR30" s="35"/>
      <c r="DS30" s="35"/>
      <c r="DT30" s="35"/>
      <c r="DU30" s="35"/>
      <c r="DV30" s="35"/>
      <c r="DW30" s="36"/>
      <c r="DX30" s="35"/>
      <c r="DY30" s="35"/>
      <c r="DZ30" s="35"/>
      <c r="EA30" s="35"/>
      <c r="EB30" s="35"/>
      <c r="EC30" s="35"/>
      <c r="ED30" s="35"/>
      <c r="EE30" s="35"/>
      <c r="EF30" s="35"/>
      <c r="EG30" s="35"/>
      <c r="EH30" s="35"/>
      <c r="EI30" s="35"/>
      <c r="EJ30" s="35"/>
      <c r="EK30" s="35"/>
      <c r="EL30" s="35"/>
      <c r="EM30" s="35"/>
      <c r="EN30" s="36"/>
      <c r="EO30" s="39"/>
      <c r="EP30" s="35"/>
      <c r="EQ30" s="35"/>
      <c r="ER30" s="35"/>
      <c r="ES30" s="35"/>
      <c r="ET30" s="35"/>
      <c r="EU30" s="35"/>
      <c r="EV30" s="35"/>
      <c r="EW30" s="35"/>
      <c r="EX30" s="36"/>
      <c r="EY30" s="36"/>
    </row>
    <row r="31" spans="1:155" ht="30" customHeight="1">
      <c r="A31" s="34"/>
      <c r="B31" s="35"/>
      <c r="C31" s="35"/>
      <c r="D31" s="35"/>
      <c r="E31" s="35"/>
      <c r="F31" s="35"/>
      <c r="G31" s="35"/>
      <c r="H31" s="35"/>
      <c r="I31" s="35"/>
      <c r="J31" s="35"/>
      <c r="K31" s="35"/>
      <c r="L31" s="35"/>
      <c r="M31" s="35"/>
      <c r="N31" s="35"/>
      <c r="O31" s="35"/>
      <c r="P31" s="34"/>
      <c r="Q31" s="34"/>
      <c r="R31" s="34"/>
      <c r="S31" s="34"/>
      <c r="T31" s="34"/>
      <c r="U31" s="34"/>
      <c r="V31" s="34"/>
      <c r="W31" s="34"/>
      <c r="X31" s="34"/>
      <c r="Y31" s="34"/>
      <c r="Z31" s="35"/>
      <c r="AA31" s="35"/>
      <c r="AB31" s="35"/>
      <c r="AC31" s="35"/>
      <c r="AD31" s="35"/>
      <c r="AE31" s="35"/>
      <c r="AF31" s="35"/>
      <c r="AG31" s="35"/>
      <c r="AH31" s="35"/>
      <c r="AI31" s="35"/>
      <c r="AJ31" s="35"/>
      <c r="AK31" s="35"/>
      <c r="AL31" s="35"/>
      <c r="AM31" s="35"/>
      <c r="AN31" s="35"/>
      <c r="AO31" s="35"/>
      <c r="AP31" s="35"/>
      <c r="AQ31" s="35"/>
      <c r="AR31" s="35"/>
      <c r="AS31" s="36"/>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6"/>
      <c r="CH31" s="37"/>
      <c r="CI31" s="37"/>
      <c r="CJ31" s="37"/>
      <c r="CK31" s="37"/>
      <c r="CL31" s="38" t="str">
        <f t="shared" si="4"/>
        <v/>
      </c>
      <c r="CM31" s="37"/>
      <c r="CN31" s="37"/>
      <c r="CO31" s="37"/>
      <c r="CP31" s="37"/>
      <c r="CQ31" s="38" t="str">
        <f t="shared" si="5"/>
        <v/>
      </c>
      <c r="CR31" s="37"/>
      <c r="CS31" s="37"/>
      <c r="CT31" s="37"/>
      <c r="CU31" s="37"/>
      <c r="CV31" s="38" t="str">
        <f t="shared" si="6"/>
        <v/>
      </c>
      <c r="CW31" s="37"/>
      <c r="CX31" s="37"/>
      <c r="CY31" s="37"/>
      <c r="CZ31" s="37"/>
      <c r="DA31" s="38" t="str">
        <f t="shared" si="7"/>
        <v/>
      </c>
      <c r="DB31" s="37"/>
      <c r="DC31" s="37"/>
      <c r="DD31" s="37"/>
      <c r="DE31" s="37"/>
      <c r="DF31" s="38" t="str">
        <f t="shared" si="8"/>
        <v/>
      </c>
      <c r="DG31" s="37"/>
      <c r="DH31" s="37"/>
      <c r="DI31" s="37"/>
      <c r="DJ31" s="37"/>
      <c r="DK31" s="38" t="str">
        <f t="shared" si="9"/>
        <v/>
      </c>
      <c r="DL31" s="37"/>
      <c r="DM31" s="37"/>
      <c r="DN31" s="37"/>
      <c r="DO31" s="37"/>
      <c r="DP31" s="38" t="str">
        <f t="shared" si="10"/>
        <v/>
      </c>
      <c r="DQ31" s="36"/>
      <c r="DR31" s="35"/>
      <c r="DS31" s="35"/>
      <c r="DT31" s="35"/>
      <c r="DU31" s="35"/>
      <c r="DV31" s="35"/>
      <c r="DW31" s="36"/>
      <c r="DX31" s="35"/>
      <c r="DY31" s="35"/>
      <c r="DZ31" s="35"/>
      <c r="EA31" s="35"/>
      <c r="EB31" s="35"/>
      <c r="EC31" s="35"/>
      <c r="ED31" s="35"/>
      <c r="EE31" s="35"/>
      <c r="EF31" s="35"/>
      <c r="EG31" s="35"/>
      <c r="EH31" s="35"/>
      <c r="EI31" s="35"/>
      <c r="EJ31" s="35"/>
      <c r="EK31" s="35"/>
      <c r="EL31" s="35"/>
      <c r="EM31" s="35"/>
      <c r="EN31" s="36"/>
      <c r="EO31" s="39"/>
      <c r="EP31" s="35"/>
      <c r="EQ31" s="35"/>
      <c r="ER31" s="35"/>
      <c r="ES31" s="35"/>
      <c r="ET31" s="35"/>
      <c r="EU31" s="35"/>
      <c r="EV31" s="35"/>
      <c r="EW31" s="35"/>
      <c r="EX31" s="36"/>
      <c r="EY31" s="36"/>
    </row>
    <row r="32" spans="1:155" ht="30" customHeight="1">
      <c r="A32" s="34"/>
      <c r="B32" s="35"/>
      <c r="C32" s="35"/>
      <c r="D32" s="35"/>
      <c r="E32" s="35"/>
      <c r="F32" s="35"/>
      <c r="G32" s="35"/>
      <c r="H32" s="35"/>
      <c r="I32" s="35"/>
      <c r="J32" s="35"/>
      <c r="K32" s="35"/>
      <c r="L32" s="35"/>
      <c r="M32" s="35"/>
      <c r="N32" s="35"/>
      <c r="O32" s="35"/>
      <c r="P32" s="34"/>
      <c r="Q32" s="34"/>
      <c r="R32" s="34"/>
      <c r="S32" s="34"/>
      <c r="T32" s="34"/>
      <c r="U32" s="34"/>
      <c r="V32" s="34"/>
      <c r="W32" s="34"/>
      <c r="X32" s="34"/>
      <c r="Y32" s="34"/>
      <c r="Z32" s="35"/>
      <c r="AA32" s="35"/>
      <c r="AB32" s="35"/>
      <c r="AC32" s="35"/>
      <c r="AD32" s="35"/>
      <c r="AE32" s="35"/>
      <c r="AF32" s="35"/>
      <c r="AG32" s="35"/>
      <c r="AH32" s="35"/>
      <c r="AI32" s="35"/>
      <c r="AJ32" s="35"/>
      <c r="AK32" s="35"/>
      <c r="AL32" s="35"/>
      <c r="AM32" s="35"/>
      <c r="AN32" s="35"/>
      <c r="AO32" s="35"/>
      <c r="AP32" s="35"/>
      <c r="AQ32" s="35"/>
      <c r="AR32" s="35"/>
      <c r="AS32" s="36"/>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6"/>
      <c r="CH32" s="37"/>
      <c r="CI32" s="37"/>
      <c r="CJ32" s="37"/>
      <c r="CK32" s="37"/>
      <c r="CL32" s="38" t="str">
        <f t="shared" si="4"/>
        <v/>
      </c>
      <c r="CM32" s="37"/>
      <c r="CN32" s="37"/>
      <c r="CO32" s="37"/>
      <c r="CP32" s="37"/>
      <c r="CQ32" s="38" t="str">
        <f t="shared" si="5"/>
        <v/>
      </c>
      <c r="CR32" s="37"/>
      <c r="CS32" s="37"/>
      <c r="CT32" s="37"/>
      <c r="CU32" s="37"/>
      <c r="CV32" s="38" t="str">
        <f t="shared" si="6"/>
        <v/>
      </c>
      <c r="CW32" s="37"/>
      <c r="CX32" s="37"/>
      <c r="CY32" s="37"/>
      <c r="CZ32" s="37"/>
      <c r="DA32" s="38" t="str">
        <f t="shared" si="7"/>
        <v/>
      </c>
      <c r="DB32" s="37"/>
      <c r="DC32" s="37"/>
      <c r="DD32" s="37"/>
      <c r="DE32" s="37"/>
      <c r="DF32" s="38" t="str">
        <f t="shared" si="8"/>
        <v/>
      </c>
      <c r="DG32" s="37"/>
      <c r="DH32" s="37"/>
      <c r="DI32" s="37"/>
      <c r="DJ32" s="37"/>
      <c r="DK32" s="38" t="str">
        <f t="shared" si="9"/>
        <v/>
      </c>
      <c r="DL32" s="37"/>
      <c r="DM32" s="37"/>
      <c r="DN32" s="37"/>
      <c r="DO32" s="37"/>
      <c r="DP32" s="38" t="str">
        <f t="shared" si="10"/>
        <v/>
      </c>
      <c r="DQ32" s="36"/>
      <c r="DR32" s="35"/>
      <c r="DS32" s="35"/>
      <c r="DT32" s="35"/>
      <c r="DU32" s="35"/>
      <c r="DV32" s="35"/>
      <c r="DW32" s="36"/>
      <c r="DX32" s="35"/>
      <c r="DY32" s="35"/>
      <c r="DZ32" s="35"/>
      <c r="EA32" s="35"/>
      <c r="EB32" s="35"/>
      <c r="EC32" s="35"/>
      <c r="ED32" s="35"/>
      <c r="EE32" s="35"/>
      <c r="EF32" s="35"/>
      <c r="EG32" s="35"/>
      <c r="EH32" s="35"/>
      <c r="EI32" s="35"/>
      <c r="EJ32" s="35"/>
      <c r="EK32" s="35"/>
      <c r="EL32" s="35"/>
      <c r="EM32" s="35"/>
      <c r="EN32" s="36"/>
      <c r="EO32" s="39"/>
      <c r="EP32" s="35"/>
      <c r="EQ32" s="35"/>
      <c r="ER32" s="35"/>
      <c r="ES32" s="35"/>
      <c r="ET32" s="35"/>
      <c r="EU32" s="35"/>
      <c r="EV32" s="35"/>
      <c r="EW32" s="35"/>
      <c r="EX32" s="36"/>
      <c r="EY32" s="36"/>
    </row>
    <row r="33" spans="1:155" ht="30" customHeight="1">
      <c r="A33" s="34"/>
      <c r="B33" s="35"/>
      <c r="C33" s="35"/>
      <c r="D33" s="35"/>
      <c r="E33" s="35"/>
      <c r="F33" s="35"/>
      <c r="G33" s="35"/>
      <c r="H33" s="35"/>
      <c r="I33" s="35"/>
      <c r="J33" s="35"/>
      <c r="K33" s="35"/>
      <c r="L33" s="35"/>
      <c r="M33" s="35"/>
      <c r="N33" s="35"/>
      <c r="O33" s="35"/>
      <c r="P33" s="34"/>
      <c r="Q33" s="34"/>
      <c r="R33" s="34"/>
      <c r="S33" s="34"/>
      <c r="T33" s="34"/>
      <c r="U33" s="34"/>
      <c r="V33" s="34"/>
      <c r="W33" s="34"/>
      <c r="X33" s="34"/>
      <c r="Y33" s="34"/>
      <c r="Z33" s="35"/>
      <c r="AA33" s="35"/>
      <c r="AB33" s="35"/>
      <c r="AC33" s="35"/>
      <c r="AD33" s="35"/>
      <c r="AE33" s="35"/>
      <c r="AF33" s="35"/>
      <c r="AG33" s="35"/>
      <c r="AH33" s="35"/>
      <c r="AI33" s="35"/>
      <c r="AJ33" s="35"/>
      <c r="AK33" s="35"/>
      <c r="AL33" s="35"/>
      <c r="AM33" s="35"/>
      <c r="AN33" s="35"/>
      <c r="AO33" s="35"/>
      <c r="AP33" s="35"/>
      <c r="AQ33" s="35"/>
      <c r="AR33" s="35"/>
      <c r="AS33" s="36"/>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6"/>
      <c r="CH33" s="37"/>
      <c r="CI33" s="37"/>
      <c r="CJ33" s="37"/>
      <c r="CK33" s="37"/>
      <c r="CL33" s="38" t="str">
        <f t="shared" si="4"/>
        <v/>
      </c>
      <c r="CM33" s="37"/>
      <c r="CN33" s="37"/>
      <c r="CO33" s="37"/>
      <c r="CP33" s="37"/>
      <c r="CQ33" s="38" t="str">
        <f t="shared" si="5"/>
        <v/>
      </c>
      <c r="CR33" s="37"/>
      <c r="CS33" s="37"/>
      <c r="CT33" s="37"/>
      <c r="CU33" s="37"/>
      <c r="CV33" s="38" t="str">
        <f t="shared" si="6"/>
        <v/>
      </c>
      <c r="CW33" s="37"/>
      <c r="CX33" s="37"/>
      <c r="CY33" s="37"/>
      <c r="CZ33" s="37"/>
      <c r="DA33" s="38" t="str">
        <f t="shared" si="7"/>
        <v/>
      </c>
      <c r="DB33" s="37"/>
      <c r="DC33" s="37"/>
      <c r="DD33" s="37"/>
      <c r="DE33" s="37"/>
      <c r="DF33" s="38" t="str">
        <f t="shared" si="8"/>
        <v/>
      </c>
      <c r="DG33" s="37"/>
      <c r="DH33" s="37"/>
      <c r="DI33" s="37"/>
      <c r="DJ33" s="37"/>
      <c r="DK33" s="38" t="str">
        <f t="shared" si="9"/>
        <v/>
      </c>
      <c r="DL33" s="37"/>
      <c r="DM33" s="37"/>
      <c r="DN33" s="37"/>
      <c r="DO33" s="37"/>
      <c r="DP33" s="38" t="str">
        <f t="shared" si="10"/>
        <v/>
      </c>
      <c r="DQ33" s="36"/>
      <c r="DR33" s="35"/>
      <c r="DS33" s="35"/>
      <c r="DT33" s="35"/>
      <c r="DU33" s="35"/>
      <c r="DV33" s="35"/>
      <c r="DW33" s="36"/>
      <c r="DX33" s="35"/>
      <c r="DY33" s="35"/>
      <c r="DZ33" s="35"/>
      <c r="EA33" s="35"/>
      <c r="EB33" s="35"/>
      <c r="EC33" s="35"/>
      <c r="ED33" s="35"/>
      <c r="EE33" s="35"/>
      <c r="EF33" s="35"/>
      <c r="EG33" s="35"/>
      <c r="EH33" s="35"/>
      <c r="EI33" s="35"/>
      <c r="EJ33" s="35"/>
      <c r="EK33" s="35"/>
      <c r="EL33" s="35"/>
      <c r="EM33" s="35"/>
      <c r="EN33" s="36"/>
      <c r="EO33" s="39"/>
      <c r="EP33" s="35"/>
      <c r="EQ33" s="35"/>
      <c r="ER33" s="35"/>
      <c r="ES33" s="35"/>
      <c r="ET33" s="35"/>
      <c r="EU33" s="35"/>
      <c r="EV33" s="35"/>
      <c r="EW33" s="35"/>
      <c r="EX33" s="36"/>
      <c r="EY33" s="36"/>
    </row>
    <row r="34" spans="1:155" ht="30" customHeight="1">
      <c r="A34" s="34"/>
      <c r="B34" s="35"/>
      <c r="C34" s="35"/>
      <c r="D34" s="35"/>
      <c r="E34" s="35"/>
      <c r="F34" s="35"/>
      <c r="G34" s="35"/>
      <c r="H34" s="35"/>
      <c r="I34" s="35"/>
      <c r="J34" s="35"/>
      <c r="K34" s="35"/>
      <c r="L34" s="35"/>
      <c r="M34" s="35"/>
      <c r="N34" s="35"/>
      <c r="O34" s="35"/>
      <c r="P34" s="34"/>
      <c r="Q34" s="34"/>
      <c r="R34" s="34"/>
      <c r="S34" s="34"/>
      <c r="T34" s="34"/>
      <c r="U34" s="34"/>
      <c r="V34" s="34"/>
      <c r="W34" s="34"/>
      <c r="X34" s="34"/>
      <c r="Y34" s="34"/>
      <c r="Z34" s="35"/>
      <c r="AA34" s="35"/>
      <c r="AB34" s="35"/>
      <c r="AC34" s="35"/>
      <c r="AD34" s="35"/>
      <c r="AE34" s="35"/>
      <c r="AF34" s="35"/>
      <c r="AG34" s="35"/>
      <c r="AH34" s="35"/>
      <c r="AI34" s="35"/>
      <c r="AJ34" s="35"/>
      <c r="AK34" s="35"/>
      <c r="AL34" s="35"/>
      <c r="AM34" s="35"/>
      <c r="AN34" s="35"/>
      <c r="AO34" s="35"/>
      <c r="AP34" s="35"/>
      <c r="AQ34" s="35"/>
      <c r="AR34" s="35"/>
      <c r="AS34" s="36"/>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6"/>
      <c r="CH34" s="37"/>
      <c r="CI34" s="37"/>
      <c r="CJ34" s="37"/>
      <c r="CK34" s="37"/>
      <c r="CL34" s="38" t="str">
        <f t="shared" si="4"/>
        <v/>
      </c>
      <c r="CM34" s="37"/>
      <c r="CN34" s="37"/>
      <c r="CO34" s="37"/>
      <c r="CP34" s="37"/>
      <c r="CQ34" s="38" t="str">
        <f t="shared" si="5"/>
        <v/>
      </c>
      <c r="CR34" s="37"/>
      <c r="CS34" s="37"/>
      <c r="CT34" s="37"/>
      <c r="CU34" s="37"/>
      <c r="CV34" s="38" t="str">
        <f t="shared" si="6"/>
        <v/>
      </c>
      <c r="CW34" s="37"/>
      <c r="CX34" s="37"/>
      <c r="CY34" s="37"/>
      <c r="CZ34" s="37"/>
      <c r="DA34" s="38" t="str">
        <f t="shared" si="7"/>
        <v/>
      </c>
      <c r="DB34" s="37"/>
      <c r="DC34" s="37"/>
      <c r="DD34" s="37"/>
      <c r="DE34" s="37"/>
      <c r="DF34" s="38" t="str">
        <f t="shared" si="8"/>
        <v/>
      </c>
      <c r="DG34" s="37"/>
      <c r="DH34" s="37"/>
      <c r="DI34" s="37"/>
      <c r="DJ34" s="37"/>
      <c r="DK34" s="38" t="str">
        <f t="shared" si="9"/>
        <v/>
      </c>
      <c r="DL34" s="37"/>
      <c r="DM34" s="37"/>
      <c r="DN34" s="37"/>
      <c r="DO34" s="37"/>
      <c r="DP34" s="38" t="str">
        <f t="shared" si="10"/>
        <v/>
      </c>
      <c r="DQ34" s="36"/>
      <c r="DR34" s="35"/>
      <c r="DS34" s="35"/>
      <c r="DT34" s="35"/>
      <c r="DU34" s="35"/>
      <c r="DV34" s="35"/>
      <c r="DW34" s="36"/>
      <c r="DX34" s="35"/>
      <c r="DY34" s="35"/>
      <c r="DZ34" s="35"/>
      <c r="EA34" s="35"/>
      <c r="EB34" s="35"/>
      <c r="EC34" s="35"/>
      <c r="ED34" s="35"/>
      <c r="EE34" s="35"/>
      <c r="EF34" s="35"/>
      <c r="EG34" s="35"/>
      <c r="EH34" s="35"/>
      <c r="EI34" s="35"/>
      <c r="EJ34" s="35"/>
      <c r="EK34" s="35"/>
      <c r="EL34" s="35"/>
      <c r="EM34" s="35"/>
      <c r="EN34" s="36"/>
      <c r="EO34" s="39"/>
      <c r="EP34" s="35"/>
      <c r="EQ34" s="35"/>
      <c r="ER34" s="35"/>
      <c r="ES34" s="35"/>
      <c r="ET34" s="35"/>
      <c r="EU34" s="35"/>
      <c r="EV34" s="35"/>
      <c r="EW34" s="35"/>
      <c r="EX34" s="36"/>
      <c r="EY34" s="36"/>
    </row>
  </sheetData>
  <sheetProtection sheet="1" formatCells="0" formatColumns="0" formatRows="0"/>
  <mergeCells count="28">
    <mergeCell ref="B2:L2"/>
    <mergeCell ref="P2:Q2"/>
    <mergeCell ref="DX2:EF2"/>
    <mergeCell ref="EL2:EN2"/>
    <mergeCell ref="EQ1:EV1"/>
    <mergeCell ref="EO2:EP2"/>
    <mergeCell ref="AT2:AY2"/>
    <mergeCell ref="EQ2:ES2"/>
    <mergeCell ref="Z2:AB2"/>
    <mergeCell ref="AC2:AR2"/>
    <mergeCell ref="EO1:EP1"/>
    <mergeCell ref="CH1:DW1"/>
    <mergeCell ref="EW1:EY1"/>
    <mergeCell ref="EG2:EH2"/>
    <mergeCell ref="M2:O2"/>
    <mergeCell ref="DX1:EF1"/>
    <mergeCell ref="A1:A2"/>
    <mergeCell ref="EG1:EN1"/>
    <mergeCell ref="AZ1:CG1"/>
    <mergeCell ref="S2:Y2"/>
    <mergeCell ref="DR2:DV2"/>
    <mergeCell ref="AZ2:CF2"/>
    <mergeCell ref="AC1:AY1"/>
    <mergeCell ref="CH2:DP2"/>
    <mergeCell ref="ET2:EV2"/>
    <mergeCell ref="EI2:EK2"/>
    <mergeCell ref="EW2:EX2"/>
    <mergeCell ref="B1:AB1"/>
  </mergeCells>
  <conditionalFormatting sqref="S5:Y34">
    <cfRule type="expression" dxfId="22" priority="25">
      <formula>$R5="Nei"</formula>
    </cfRule>
  </conditionalFormatting>
  <conditionalFormatting sqref="AA5:AB34">
    <cfRule type="expression" dxfId="21" priority="23">
      <formula>N(AA5)&gt;N(Z5)</formula>
    </cfRule>
  </conditionalFormatting>
  <conditionalFormatting sqref="CL4:CL34">
    <cfRule type="expression" dxfId="20" priority="1">
      <formula>N(CL4)&gt;100</formula>
    </cfRule>
  </conditionalFormatting>
  <conditionalFormatting sqref="CL5:CL34">
    <cfRule type="expression" dxfId="19" priority="3">
      <formula>AND(CL5&lt;&gt;"",N(B5)=0)</formula>
    </cfRule>
  </conditionalFormatting>
  <conditionalFormatting sqref="CQ4:CQ34">
    <cfRule type="expression" dxfId="18" priority="4">
      <formula>N(CQ4)&gt;100</formula>
    </cfRule>
  </conditionalFormatting>
  <conditionalFormatting sqref="CQ5:CQ34">
    <cfRule type="expression" dxfId="17" priority="6">
      <formula>AND(CQ5&lt;&gt;"",N(C5)=0)</formula>
    </cfRule>
  </conditionalFormatting>
  <conditionalFormatting sqref="CV4:CV34">
    <cfRule type="expression" dxfId="16" priority="7">
      <formula>N(CV4)&gt;100</formula>
    </cfRule>
  </conditionalFormatting>
  <conditionalFormatting sqref="CV5:CV34">
    <cfRule type="expression" dxfId="15" priority="9">
      <formula>AND(CV5&lt;&gt;"",N(D5)=0)</formula>
    </cfRule>
  </conditionalFormatting>
  <conditionalFormatting sqref="DA4:DA34">
    <cfRule type="expression" dxfId="14" priority="10">
      <formula>N(DA4)&gt;100</formula>
    </cfRule>
  </conditionalFormatting>
  <conditionalFormatting sqref="DA5:DA34">
    <cfRule type="expression" dxfId="13" priority="12">
      <formula>AND(DA5&lt;&gt;"",N(E5)=0)</formula>
    </cfRule>
  </conditionalFormatting>
  <conditionalFormatting sqref="DF4:DF34">
    <cfRule type="expression" dxfId="12" priority="13">
      <formula>N(DF4)&gt;100</formula>
    </cfRule>
  </conditionalFormatting>
  <conditionalFormatting sqref="DF5:DF34">
    <cfRule type="expression" dxfId="11" priority="15">
      <formula>AND(DF5&lt;&gt;"",N(F5)=0)</formula>
    </cfRule>
  </conditionalFormatting>
  <conditionalFormatting sqref="DK4:DK34">
    <cfRule type="expression" dxfId="10" priority="16">
      <formula>N(DK4)&gt;100</formula>
    </cfRule>
  </conditionalFormatting>
  <conditionalFormatting sqref="DK5:DK34">
    <cfRule type="expression" dxfId="9" priority="18">
      <formula>AND(DK5&lt;&gt;"",N(G5)=0)</formula>
    </cfRule>
  </conditionalFormatting>
  <conditionalFormatting sqref="DP4:DP34">
    <cfRule type="expression" dxfId="8" priority="19">
      <formula>N(DP4)&gt;100</formula>
    </cfRule>
  </conditionalFormatting>
  <conditionalFormatting sqref="DP5:DP34">
    <cfRule type="expression" dxfId="7" priority="21">
      <formula>AND(DP5&lt;&gt;"",N(H5)=0)</formula>
    </cfRule>
  </conditionalFormatting>
  <conditionalFormatting sqref="EH5:EH34">
    <cfRule type="expression" dxfId="6" priority="22">
      <formula>N(EH5)&gt;N(EG5)</formula>
    </cfRule>
  </conditionalFormatting>
  <dataValidations count="10">
    <dataValidation type="whole" operator="greaterThanOrEqual" allowBlank="1" showErrorMessage="1" errorTitle="Ugyldig tall" error="Skriv et helt tall (0 eller større)." sqref="B5:B34 C5:C34 D5:D34 E5:E34 F5:F34 G5:G34 H5:H34 I5:I34 J5:J34 K5:K34 L5:L34 M5:M34 N5:N34 O5:O34 Z5:Z34 AA5:AA34 AB5:AB34 AC5:AC34 AD5:AD34 AE5:AE34 AF5:AF34 AG5:AG34 AH5:AH34 AI5:AI34 AJ5:AJ34 AK5:AK34 AL5:AL34 AM5:AM34 AN5:AN34 AO5:AO34 AP5:AP34 AQ5:AQ34 AR5:AR34 AT5:AT34 AU5:AU34 AV5:AV34 AW5:AW34 AX5:AX34 AY5:AY34 AZ5:AZ34 BA5:BA34 BB5:BB34 BC5:BC34 BD5:BD34 BE5:BE34 BF5:BF34 BG5:BG34 BH5:BH34 BI5:BI34 BJ5:BJ34 BK5:BK34 BL5:BL34 BM5:BM34 BN5:BN34 BO5:BO34 BP5:BP34 BQ5:BQ34 BR5:BR34 BS5:BS34 BT5:BT34 BU5:BU34 BV5:BV34 BW5:BW34 BX5:BX34 BY5:BY34 BZ5:BZ34 CA5:CA34 CB5:CB34 CC5:CC34 CD5:CD34 CE5:CE34 CF5:CF34 DR5:DR34 DS5:DS34 DT5:DT34 DU5:DU34 DV5:DV34 DX5:DX34 DY5:DY34 DZ5:DZ34 EA5:EA34 EB5:EB34 EC5:EC34 ED5:ED34 EE5:EE34 EF5:EF34 EG5:EG34 EH5:EH34 EI5:EI34 EJ5:EJ34 EK5:EK34 EL5:EL34 EM5:EM34 EP5:EP34 EQ5:EQ34 ER5:ER34 ES5:ES34 ET5:ET34 EU5:EU34 EV5:EV34 EW5:EW34" xr:uid="{00000000-0002-0000-0200-000000000000}">
      <formula1>0</formula1>
    </dataValidation>
    <dataValidation type="decimal" operator="greaterThanOrEqual" allowBlank="1" showErrorMessage="1" errorTitle="Ugyldig tall" error="Skriv et tall (0 eller større). Desimaler er lov." sqref="EO5:EO34" xr:uid="{00000000-0002-0000-0200-000001000000}">
      <formula1>0</formula1>
    </dataValidation>
    <dataValidation type="custom" allowBlank="1" showErrorMessage="1" errorTitle="Ugyldig prosent" error="Skriv en hel prosent mellom 0 og 100. De fire prosentene (svært gode, tilfredsstillende, ikke tilfredsstillende og dårlige) kan til sammen ikke bli mer enn 100." sqref="CH5:CK34" xr:uid="{00000000-0002-0000-0200-000002000000}">
      <formula1>AND(ISNUMBER(CH5),CH5&gt;=0,CH5=INT(CH5),SUM($CH5:$CK5)&lt;=100)</formula1>
    </dataValidation>
    <dataValidation type="custom" allowBlank="1" showErrorMessage="1" errorTitle="Ugyldig prosent" error="Skriv en hel prosent mellom 0 og 100. De fire prosentene (svært gode, tilfredsstillende, ikke tilfredsstillende og dårlige) kan til sammen ikke bli mer enn 100." sqref="CM5:CP34" xr:uid="{00000000-0002-0000-0200-000003000000}">
      <formula1>AND(ISNUMBER(CM5),CM5&gt;=0,CM5=INT(CM5),SUM($CM5:$CP5)&lt;=100)</formula1>
    </dataValidation>
    <dataValidation type="custom" allowBlank="1" showErrorMessage="1" errorTitle="Ugyldig prosent" error="Skriv en hel prosent mellom 0 og 100. De fire prosentene (svært gode, tilfredsstillende, ikke tilfredsstillende og dårlige) kan til sammen ikke bli mer enn 100." sqref="CR5:CU34" xr:uid="{00000000-0002-0000-0200-000004000000}">
      <formula1>AND(ISNUMBER(CR5),CR5&gt;=0,CR5=INT(CR5),SUM($CR5:$CU5)&lt;=100)</formula1>
    </dataValidation>
    <dataValidation type="custom" allowBlank="1" showErrorMessage="1" errorTitle="Ugyldig prosent" error="Skriv en hel prosent mellom 0 og 100. De fire prosentene (svært gode, tilfredsstillende, ikke tilfredsstillende og dårlige) kan til sammen ikke bli mer enn 100." sqref="CW5:CZ34" xr:uid="{00000000-0002-0000-0200-000005000000}">
      <formula1>AND(ISNUMBER(CW5),CW5&gt;=0,CW5=INT(CW5),SUM($CW5:$CZ5)&lt;=100)</formula1>
    </dataValidation>
    <dataValidation type="custom" allowBlank="1" showErrorMessage="1" errorTitle="Ugyldig prosent" error="Skriv en hel prosent mellom 0 og 100. De fire prosentene (svært gode, tilfredsstillende, ikke tilfredsstillende og dårlige) kan til sammen ikke bli mer enn 100." sqref="DB5:DE34" xr:uid="{00000000-0002-0000-0200-000006000000}">
      <formula1>AND(ISNUMBER(DB5),DB5&gt;=0,DB5=INT(DB5),SUM($DB5:$DE5)&lt;=100)</formula1>
    </dataValidation>
    <dataValidation type="custom" allowBlank="1" showErrorMessage="1" errorTitle="Ugyldig prosent" error="Skriv en hel prosent mellom 0 og 100. De fire prosentene (svært gode, tilfredsstillende, ikke tilfredsstillende og dårlige) kan til sammen ikke bli mer enn 100." sqref="DG5:DJ34" xr:uid="{00000000-0002-0000-0200-000007000000}">
      <formula1>AND(ISNUMBER(DG5),DG5&gt;=0,DG5=INT(DG5),SUM($DG5:$DJ5)&lt;=100)</formula1>
    </dataValidation>
    <dataValidation type="custom" allowBlank="1" showErrorMessage="1" errorTitle="Ugyldig prosent" error="Skriv en hel prosent mellom 0 og 100. De fire prosentene (svært gode, tilfredsstillende, ikke tilfredsstillende og dårlige) kan til sammen ikke bli mer enn 100." sqref="DL5:DO34" xr:uid="{00000000-0002-0000-0200-000008000000}">
      <formula1>AND(ISNUMBER(DL5),DL5&gt;=0,DL5=INT(DL5),SUM($DL5:$DO5)&lt;=100)</formula1>
    </dataValidation>
    <dataValidation type="list" allowBlank="1" showErrorMessage="1" errorTitle="Velg Ja eller Nei" error="Velg Ja eller Nei fra listen." sqref="P5:P34 Q5:Q34 R5:R34 S5:S34 T5:T34 U5:U34 V5:V34 W5:W34 X5:X34 Y5:Y34" xr:uid="{00000000-0002-0000-0200-000009000000}">
      <formula1>"Ja,Nei"</formula1>
    </dataValidation>
  </dataValidation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D7D31"/>
  </sheetPr>
  <dimension ref="B1:AG90"/>
  <sheetViews>
    <sheetView workbookViewId="0">
      <pane xSplit="3" ySplit="1" topLeftCell="D2" activePane="bottomRight" state="frozen"/>
      <selection pane="bottomRight"/>
      <selection pane="bottomLeft"/>
      <selection pane="topRight"/>
    </sheetView>
  </sheetViews>
  <sheetFormatPr defaultColWidth="8.7109375" defaultRowHeight="14.45"/>
  <cols>
    <col min="1" max="1" width="4" customWidth="1"/>
    <col min="2" max="2" width="34" customWidth="1"/>
    <col min="3" max="33" width="13" customWidth="1"/>
  </cols>
  <sheetData>
    <row r="1" spans="2:33" ht="60" customHeight="1">
      <c r="B1" s="40" t="s">
        <v>392</v>
      </c>
      <c r="C1" s="41" t="s">
        <v>393</v>
      </c>
      <c r="D1" s="41" t="str">
        <f>IF(Avdelinger!A5="","Avdeling 1",Avdelinger!A5)</f>
        <v>Avdeling 1</v>
      </c>
      <c r="E1" s="41" t="str">
        <f>IF(Avdelinger!A6="","Avdeling 2",Avdelinger!A6)</f>
        <v>Avdeling 2</v>
      </c>
      <c r="F1" s="41" t="str">
        <f>IF(Avdelinger!A7="","Avdeling 3",Avdelinger!A7)</f>
        <v>Avdeling 3</v>
      </c>
      <c r="G1" s="41" t="str">
        <f>IF(Avdelinger!A8="","Avdeling 4",Avdelinger!A8)</f>
        <v>Avdeling 4</v>
      </c>
      <c r="H1" s="41" t="str">
        <f>IF(Avdelinger!A9="","Avdeling 5",Avdelinger!A9)</f>
        <v>Avdeling 5</v>
      </c>
      <c r="I1" s="41" t="str">
        <f>IF(Avdelinger!A10="","Avdeling 6",Avdelinger!A10)</f>
        <v>Avdeling 6</v>
      </c>
      <c r="J1" s="41" t="str">
        <f>IF(Avdelinger!A11="","Avdeling 7",Avdelinger!A11)</f>
        <v>Avdeling 7</v>
      </c>
      <c r="K1" s="41" t="str">
        <f>IF(Avdelinger!A12="","Avdeling 8",Avdelinger!A12)</f>
        <v>Avdeling 8</v>
      </c>
      <c r="L1" s="41" t="str">
        <f>IF(Avdelinger!A13="","Avdeling 9",Avdelinger!A13)</f>
        <v>Avdeling 9</v>
      </c>
      <c r="M1" s="41" t="str">
        <f>IF(Avdelinger!A14="","Avdeling 10",Avdelinger!A14)</f>
        <v>Avdeling 10</v>
      </c>
      <c r="N1" s="41" t="str">
        <f>IF(Avdelinger!A15="","Avdeling 11",Avdelinger!A15)</f>
        <v>Avdeling 11</v>
      </c>
      <c r="O1" s="41" t="str">
        <f>IF(Avdelinger!A16="","Avdeling 12",Avdelinger!A16)</f>
        <v>Avdeling 12</v>
      </c>
      <c r="P1" s="41" t="str">
        <f>IF(Avdelinger!A17="","Avdeling 13",Avdelinger!A17)</f>
        <v>Avdeling 13</v>
      </c>
      <c r="Q1" s="41" t="str">
        <f>IF(Avdelinger!A18="","Avdeling 14",Avdelinger!A18)</f>
        <v>Avdeling 14</v>
      </c>
      <c r="R1" s="41" t="str">
        <f>IF(Avdelinger!A19="","Avdeling 15",Avdelinger!A19)</f>
        <v>Avdeling 15</v>
      </c>
      <c r="S1" s="41" t="str">
        <f>IF(Avdelinger!A20="","Avdeling 16",Avdelinger!A20)</f>
        <v>Avdeling 16</v>
      </c>
      <c r="T1" s="41" t="str">
        <f>IF(Avdelinger!A21="","Avdeling 17",Avdelinger!A21)</f>
        <v>Avdeling 17</v>
      </c>
      <c r="U1" s="41" t="str">
        <f>IF(Avdelinger!A22="","Avdeling 18",Avdelinger!A22)</f>
        <v>Avdeling 18</v>
      </c>
      <c r="V1" s="41" t="str">
        <f>IF(Avdelinger!A23="","Avdeling 19",Avdelinger!A23)</f>
        <v>Avdeling 19</v>
      </c>
      <c r="W1" s="41" t="str">
        <f>IF(Avdelinger!A24="","Avdeling 20",Avdelinger!A24)</f>
        <v>Avdeling 20</v>
      </c>
      <c r="X1" s="41" t="str">
        <f>IF(Avdelinger!A25="","Avdeling 21",Avdelinger!A25)</f>
        <v>Avdeling 21</v>
      </c>
      <c r="Y1" s="41" t="str">
        <f>IF(Avdelinger!A26="","Avdeling 22",Avdelinger!A26)</f>
        <v>Avdeling 22</v>
      </c>
      <c r="Z1" s="41" t="str">
        <f>IF(Avdelinger!A27="","Avdeling 23",Avdelinger!A27)</f>
        <v>Avdeling 23</v>
      </c>
      <c r="AA1" s="41" t="str">
        <f>IF(Avdelinger!A28="","Avdeling 24",Avdelinger!A28)</f>
        <v>Avdeling 24</v>
      </c>
      <c r="AB1" s="41" t="str">
        <f>IF(Avdelinger!A29="","Avdeling 25",Avdelinger!A29)</f>
        <v>Avdeling 25</v>
      </c>
      <c r="AC1" s="41" t="str">
        <f>IF(Avdelinger!A30="","Avdeling 26",Avdelinger!A30)</f>
        <v>Avdeling 26</v>
      </c>
      <c r="AD1" s="41" t="str">
        <f>IF(Avdelinger!A31="","Avdeling 27",Avdelinger!A31)</f>
        <v>Avdeling 27</v>
      </c>
      <c r="AE1" s="41" t="str">
        <f>IF(Avdelinger!A32="","Avdeling 28",Avdelinger!A32)</f>
        <v>Avdeling 28</v>
      </c>
      <c r="AF1" s="41" t="str">
        <f>IF(Avdelinger!A33="","Avdeling 29",Avdelinger!A33)</f>
        <v>Avdeling 29</v>
      </c>
      <c r="AG1" s="41" t="str">
        <f>IF(Avdelinger!A34="","Avdeling 30",Avdelinger!A34)</f>
        <v>Avdeling 30</v>
      </c>
    </row>
    <row r="2" spans="2:33" ht="15.6">
      <c r="B2" s="61" t="s">
        <v>394</v>
      </c>
      <c r="C2" s="60"/>
    </row>
    <row r="3" spans="2:33">
      <c r="B3" s="42" t="s">
        <v>395</v>
      </c>
      <c r="C3" s="43" t="str">
        <f t="shared" ref="C3:C14" si="0">IF(COUNT(D3:AG3)=0,"",SUM(D3:AG3))</f>
        <v/>
      </c>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row>
    <row r="4" spans="2:33">
      <c r="B4" s="42" t="s">
        <v>396</v>
      </c>
      <c r="C4" s="43" t="str">
        <f t="shared" si="0"/>
        <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row>
    <row r="5" spans="2:33">
      <c r="B5" s="42" t="s">
        <v>271</v>
      </c>
      <c r="C5" s="43" t="str">
        <f t="shared" si="0"/>
        <v/>
      </c>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row>
    <row r="6" spans="2:33">
      <c r="B6" s="42" t="s">
        <v>397</v>
      </c>
      <c r="C6" s="43" t="str">
        <f t="shared" si="0"/>
        <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row>
    <row r="7" spans="2:33">
      <c r="B7" s="42" t="s">
        <v>398</v>
      </c>
      <c r="C7" s="43" t="str">
        <f t="shared" si="0"/>
        <v/>
      </c>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row>
    <row r="8" spans="2:33">
      <c r="B8" s="42" t="s">
        <v>399</v>
      </c>
      <c r="C8" s="43" t="str">
        <f t="shared" si="0"/>
        <v/>
      </c>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row>
    <row r="9" spans="2:33">
      <c r="B9" s="42" t="s">
        <v>400</v>
      </c>
      <c r="C9" s="43" t="str">
        <f t="shared" si="0"/>
        <v/>
      </c>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row>
    <row r="10" spans="2:33">
      <c r="B10" s="42" t="s">
        <v>401</v>
      </c>
      <c r="C10" s="43" t="str">
        <f t="shared" si="0"/>
        <v/>
      </c>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row>
    <row r="11" spans="2:33">
      <c r="B11" s="42" t="s">
        <v>402</v>
      </c>
      <c r="C11" s="43" t="str">
        <f t="shared" si="0"/>
        <v/>
      </c>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row>
    <row r="12" spans="2:33">
      <c r="B12" s="42" t="s">
        <v>403</v>
      </c>
      <c r="C12" s="43" t="str">
        <f t="shared" si="0"/>
        <v/>
      </c>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2:33">
      <c r="B13" s="42" t="s">
        <v>404</v>
      </c>
      <c r="C13" s="43" t="str">
        <f t="shared" si="0"/>
        <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row>
    <row r="14" spans="2:33">
      <c r="B14" s="42" t="s">
        <v>405</v>
      </c>
      <c r="C14" s="43" t="str">
        <f t="shared" si="0"/>
        <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row>
    <row r="15" spans="2:33">
      <c r="B15" s="44" t="s">
        <v>196</v>
      </c>
      <c r="C15" s="45" t="str">
        <f>IF(COUNT(C3:C14)=0,"",SUM(C3:C14))</f>
        <v/>
      </c>
    </row>
    <row r="17" spans="2:33" ht="15.6">
      <c r="B17" s="61" t="s">
        <v>406</v>
      </c>
      <c r="C17" s="60"/>
    </row>
    <row r="18" spans="2:33">
      <c r="B18" s="42" t="s">
        <v>407</v>
      </c>
      <c r="C18" s="43" t="str">
        <f t="shared" ref="C18:C23" si="1">IF(COUNT(D18:AG18)=0,"",SUM(D18:AG18))</f>
        <v/>
      </c>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row>
    <row r="19" spans="2:33">
      <c r="B19" s="42" t="s">
        <v>408</v>
      </c>
      <c r="C19" s="43" t="str">
        <f t="shared" si="1"/>
        <v/>
      </c>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row>
    <row r="20" spans="2:33">
      <c r="B20" s="42" t="s">
        <v>409</v>
      </c>
      <c r="C20" s="43" t="str">
        <f t="shared" si="1"/>
        <v/>
      </c>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row>
    <row r="21" spans="2:33">
      <c r="B21" s="42" t="s">
        <v>410</v>
      </c>
      <c r="C21" s="43" t="str">
        <f t="shared" si="1"/>
        <v/>
      </c>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spans="2:33">
      <c r="B22" s="42" t="s">
        <v>411</v>
      </c>
      <c r="C22" s="43" t="str">
        <f t="shared" si="1"/>
        <v/>
      </c>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row>
    <row r="23" spans="2:33">
      <c r="B23" s="42" t="s">
        <v>412</v>
      </c>
      <c r="C23" s="43" t="str">
        <f t="shared" si="1"/>
        <v/>
      </c>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row>
    <row r="24" spans="2:33">
      <c r="B24" s="44" t="s">
        <v>196</v>
      </c>
      <c r="C24" s="45" t="str">
        <f>IF(COUNT(C18:C23)=0,"",SUM(C18:C23))</f>
        <v/>
      </c>
    </row>
    <row r="26" spans="2:33" ht="15.6">
      <c r="B26" s="61" t="s">
        <v>413</v>
      </c>
      <c r="C26" s="60"/>
    </row>
    <row r="27" spans="2:33">
      <c r="B27" s="42" t="s">
        <v>414</v>
      </c>
      <c r="C27" s="43" t="str">
        <f t="shared" ref="C27:C32" si="2">IF(COUNT(D27:AG27)=0,"",SUM(D27:AG27))</f>
        <v/>
      </c>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row>
    <row r="28" spans="2:33">
      <c r="B28" s="42" t="s">
        <v>415</v>
      </c>
      <c r="C28" s="43" t="str">
        <f t="shared" si="2"/>
        <v/>
      </c>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spans="2:33">
      <c r="B29" s="42" t="s">
        <v>416</v>
      </c>
      <c r="C29" s="43" t="str">
        <f t="shared" si="2"/>
        <v/>
      </c>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row>
    <row r="30" spans="2:33">
      <c r="B30" s="42" t="s">
        <v>417</v>
      </c>
      <c r="C30" s="43" t="str">
        <f t="shared" si="2"/>
        <v/>
      </c>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row>
    <row r="31" spans="2:33">
      <c r="B31" s="42" t="s">
        <v>418</v>
      </c>
      <c r="C31" s="43" t="str">
        <f t="shared" si="2"/>
        <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row>
    <row r="32" spans="2:33">
      <c r="B32" s="42" t="s">
        <v>419</v>
      </c>
      <c r="C32" s="43" t="str">
        <f t="shared" si="2"/>
        <v/>
      </c>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row>
    <row r="33" spans="2:33">
      <c r="B33" s="44" t="s">
        <v>196</v>
      </c>
      <c r="C33" s="45" t="str">
        <f>IF(COUNT(C27:C32)=0,"",SUM(C27:C32))</f>
        <v/>
      </c>
    </row>
    <row r="35" spans="2:33" ht="15.6">
      <c r="B35" s="61" t="s">
        <v>420</v>
      </c>
      <c r="C35" s="60"/>
    </row>
    <row r="36" spans="2:33">
      <c r="B36" s="42" t="s">
        <v>421</v>
      </c>
      <c r="C36" s="43" t="str">
        <f>IF(COUNT(D36:AG36)=0,"",SUM(D36:AG36))</f>
        <v/>
      </c>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row>
    <row r="37" spans="2:33">
      <c r="B37" s="42" t="s">
        <v>422</v>
      </c>
      <c r="C37" s="43" t="str">
        <f>IF(COUNT(D37:AG37)=0,"",SUM(D37:AG37))</f>
        <v/>
      </c>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row>
    <row r="38" spans="2:33">
      <c r="B38" s="42" t="s">
        <v>423</v>
      </c>
      <c r="C38" s="43" t="str">
        <f>IF(COUNT(D38:AG38)=0,"",SUM(D38:AG38))</f>
        <v/>
      </c>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row>
    <row r="39" spans="2:33">
      <c r="B39" s="42" t="s">
        <v>424</v>
      </c>
      <c r="C39" s="43" t="str">
        <f>IF(COUNT(D39:AG39)=0,"",SUM(D39:AG39))</f>
        <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row>
    <row r="40" spans="2:33">
      <c r="B40" s="42" t="s">
        <v>425</v>
      </c>
      <c r="C40" s="43" t="str">
        <f>IF(COUNT(D40:AG40)=0,"",SUM(D40:AG40))</f>
        <v/>
      </c>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row>
    <row r="41" spans="2:33">
      <c r="B41" s="44" t="s">
        <v>196</v>
      </c>
      <c r="C41" s="45" t="str">
        <f>IF(COUNT(C36:C40)=0,"",SUM(C36:C40))</f>
        <v/>
      </c>
    </row>
    <row r="43" spans="2:33" ht="15.6">
      <c r="B43" s="61" t="s">
        <v>426</v>
      </c>
      <c r="C43" s="60"/>
    </row>
    <row r="44" spans="2:33">
      <c r="B44" s="42" t="s">
        <v>427</v>
      </c>
      <c r="C44" s="43" t="str">
        <f t="shared" ref="C44:C52" si="3">IF(COUNT(D44:AG44)=0,"",SUM(D44:AG44))</f>
        <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row>
    <row r="45" spans="2:33">
      <c r="B45" s="42" t="s">
        <v>428</v>
      </c>
      <c r="C45" s="43" t="str">
        <f t="shared" si="3"/>
        <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row>
    <row r="46" spans="2:33">
      <c r="B46" s="42" t="s">
        <v>429</v>
      </c>
      <c r="C46" s="43" t="str">
        <f t="shared" si="3"/>
        <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row>
    <row r="47" spans="2:33">
      <c r="B47" s="42" t="s">
        <v>430</v>
      </c>
      <c r="C47" s="43" t="str">
        <f t="shared" si="3"/>
        <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row>
    <row r="48" spans="2:33">
      <c r="B48" s="42" t="s">
        <v>431</v>
      </c>
      <c r="C48" s="43" t="str">
        <f t="shared" si="3"/>
        <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row>
    <row r="49" spans="2:33">
      <c r="B49" s="42" t="s">
        <v>432</v>
      </c>
      <c r="C49" s="43" t="str">
        <f t="shared" si="3"/>
        <v/>
      </c>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row>
    <row r="50" spans="2:33">
      <c r="B50" s="42" t="s">
        <v>433</v>
      </c>
      <c r="C50" s="43" t="str">
        <f t="shared" si="3"/>
        <v/>
      </c>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row>
    <row r="51" spans="2:33">
      <c r="B51" s="42" t="s">
        <v>434</v>
      </c>
      <c r="C51" s="43" t="str">
        <f t="shared" si="3"/>
        <v/>
      </c>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row>
    <row r="52" spans="2:33">
      <c r="B52" s="42" t="s">
        <v>401</v>
      </c>
      <c r="C52" s="43" t="str">
        <f t="shared" si="3"/>
        <v/>
      </c>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row>
    <row r="53" spans="2:33">
      <c r="B53" s="44" t="s">
        <v>196</v>
      </c>
      <c r="C53" s="45" t="str">
        <f>IF(COUNT(C44:C52)=0,"",SUM(C44:C52))</f>
        <v/>
      </c>
    </row>
    <row r="55" spans="2:33" ht="15.6">
      <c r="B55" s="61" t="s">
        <v>435</v>
      </c>
      <c r="C55" s="60"/>
    </row>
    <row r="56" spans="2:33">
      <c r="B56" s="42" t="s">
        <v>436</v>
      </c>
      <c r="C56" s="43" t="str">
        <f>IF(COUNT(D56:AG56)=0,"",SUM(D56:AG56))</f>
        <v/>
      </c>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row>
    <row r="57" spans="2:33">
      <c r="B57" s="42" t="s">
        <v>437</v>
      </c>
      <c r="C57" s="43" t="str">
        <f>IF(COUNT(D57:AG57)=0,"",SUM(D57:AG57))</f>
        <v/>
      </c>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row>
    <row r="58" spans="2:33">
      <c r="B58" s="42" t="s">
        <v>438</v>
      </c>
      <c r="C58" s="43" t="str">
        <f>IF(COUNT(D58:AG58)=0,"",SUM(D58:AG58))</f>
        <v/>
      </c>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row>
    <row r="59" spans="2:33">
      <c r="B59" s="42" t="s">
        <v>439</v>
      </c>
      <c r="C59" s="43" t="str">
        <f>IF(COUNT(D59:AG59)=0,"",SUM(D59:AG59))</f>
        <v/>
      </c>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row>
    <row r="60" spans="2:33">
      <c r="B60" s="44" t="s">
        <v>196</v>
      </c>
      <c r="C60" s="45" t="str">
        <f>IF(COUNT(C56:C59)=0,"",SUM(C56:C59))</f>
        <v/>
      </c>
    </row>
    <row r="62" spans="2:33" ht="15.6">
      <c r="B62" s="61" t="s">
        <v>440</v>
      </c>
      <c r="C62" s="60"/>
    </row>
    <row r="63" spans="2:33">
      <c r="B63" s="42" t="s">
        <v>441</v>
      </c>
      <c r="C63" s="43" t="str">
        <f t="shared" ref="C63:C69" si="4">IF(COUNT(D63:AG63)=0,"",SUM(D63:AG63))</f>
        <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row>
    <row r="64" spans="2:33">
      <c r="B64" s="42" t="s">
        <v>442</v>
      </c>
      <c r="C64" s="43" t="str">
        <f t="shared" si="4"/>
        <v/>
      </c>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row>
    <row r="65" spans="2:33">
      <c r="B65" s="42" t="s">
        <v>443</v>
      </c>
      <c r="C65" s="43" t="str">
        <f t="shared" si="4"/>
        <v/>
      </c>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row>
    <row r="66" spans="2:33">
      <c r="B66" s="42" t="s">
        <v>444</v>
      </c>
      <c r="C66" s="43" t="str">
        <f t="shared" si="4"/>
        <v/>
      </c>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row>
    <row r="67" spans="2:33">
      <c r="B67" s="42" t="s">
        <v>445</v>
      </c>
      <c r="C67" s="43" t="str">
        <f t="shared" si="4"/>
        <v/>
      </c>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row>
    <row r="68" spans="2:33">
      <c r="B68" s="42" t="s">
        <v>446</v>
      </c>
      <c r="C68" s="43" t="str">
        <f t="shared" si="4"/>
        <v/>
      </c>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row>
    <row r="69" spans="2:33">
      <c r="B69" s="42" t="s">
        <v>447</v>
      </c>
      <c r="C69" s="43" t="str">
        <f t="shared" si="4"/>
        <v/>
      </c>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row>
    <row r="70" spans="2:33">
      <c r="B70" s="44" t="s">
        <v>196</v>
      </c>
      <c r="C70" s="45" t="str">
        <f>IF(COUNT(C63:C69)=0,"",SUM(C63:C69))</f>
        <v/>
      </c>
    </row>
    <row r="72" spans="2:33" ht="15.6">
      <c r="B72" s="61" t="s">
        <v>448</v>
      </c>
      <c r="C72" s="60"/>
    </row>
    <row r="73" spans="2:33">
      <c r="B73" s="42" t="s">
        <v>449</v>
      </c>
      <c r="C73" s="43" t="str">
        <f t="shared" ref="C73:C78" si="5">IF(COUNT(D73:AG73)=0,"",SUM(D73:AG73))</f>
        <v/>
      </c>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row>
    <row r="74" spans="2:33">
      <c r="B74" s="42" t="s">
        <v>450</v>
      </c>
      <c r="C74" s="43" t="str">
        <f t="shared" si="5"/>
        <v/>
      </c>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row>
    <row r="75" spans="2:33">
      <c r="B75" s="42" t="s">
        <v>451</v>
      </c>
      <c r="C75" s="43" t="str">
        <f t="shared" si="5"/>
        <v/>
      </c>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row>
    <row r="76" spans="2:33">
      <c r="B76" s="42" t="s">
        <v>452</v>
      </c>
      <c r="C76" s="43" t="str">
        <f t="shared" si="5"/>
        <v/>
      </c>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row>
    <row r="77" spans="2:33">
      <c r="B77" s="42" t="s">
        <v>453</v>
      </c>
      <c r="C77" s="43" t="str">
        <f t="shared" si="5"/>
        <v/>
      </c>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row>
    <row r="78" spans="2:33">
      <c r="B78" s="42" t="s">
        <v>454</v>
      </c>
      <c r="C78" s="43" t="str">
        <f t="shared" si="5"/>
        <v/>
      </c>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row>
    <row r="79" spans="2:33">
      <c r="B79" s="44" t="s">
        <v>196</v>
      </c>
      <c r="C79" s="45" t="str">
        <f>IF(COUNT(C73:C78)=0,"",SUM(C73:C78))</f>
        <v/>
      </c>
    </row>
    <row r="81" spans="2:33" ht="15.6">
      <c r="B81" s="61" t="s">
        <v>455</v>
      </c>
      <c r="C81" s="60"/>
    </row>
    <row r="82" spans="2:33">
      <c r="B82" s="42" t="s">
        <v>456</v>
      </c>
      <c r="C82" s="43" t="str">
        <f>IF(COUNT(D82:AG82)=0,"",SUM(D82:AG82))</f>
        <v/>
      </c>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row>
    <row r="83" spans="2:33">
      <c r="B83" s="42" t="s">
        <v>457</v>
      </c>
      <c r="C83" s="43" t="str">
        <f>IF(COUNT(D83:AG83)=0,"",SUM(D83:AG83))</f>
        <v/>
      </c>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row>
    <row r="84" spans="2:33">
      <c r="B84" s="44" t="s">
        <v>196</v>
      </c>
      <c r="C84" s="45" t="str">
        <f>IF(COUNT(C82:C83)=0,"",SUM(C82:C83))</f>
        <v/>
      </c>
    </row>
    <row r="86" spans="2:33" ht="15.6">
      <c r="B86" s="61" t="s">
        <v>458</v>
      </c>
      <c r="C86" s="60"/>
    </row>
    <row r="87" spans="2:33">
      <c r="B87" s="42" t="s">
        <v>459</v>
      </c>
      <c r="C87" s="43" t="str">
        <f>IF(COUNT(D87:AG87)=0,"",SUM(D87:AG87))</f>
        <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row>
    <row r="88" spans="2:33">
      <c r="B88" s="44" t="s">
        <v>196</v>
      </c>
      <c r="C88" s="45" t="str">
        <f>IF(COUNT(C87:C87)=0,"",SUM(C87:C87))</f>
        <v/>
      </c>
    </row>
    <row r="90" spans="2:33">
      <c r="B90" s="44" t="s">
        <v>185</v>
      </c>
      <c r="C90" s="45" t="str">
        <f>IF(COUNT(C15,C24,C33,C41,C53,C60,C70,C79,C84,C88)=0,"",SUM(C15,C24,C33,C41,C53,C60,C70,C79,C84,C88))</f>
        <v/>
      </c>
    </row>
  </sheetData>
  <sheetProtection sheet="1" formatCells="0" formatColumns="0" formatRows="0"/>
  <mergeCells count="10">
    <mergeCell ref="B55:C55"/>
    <mergeCell ref="B2:C2"/>
    <mergeCell ref="B62:C62"/>
    <mergeCell ref="B86:C86"/>
    <mergeCell ref="B72:C72"/>
    <mergeCell ref="B81:C81"/>
    <mergeCell ref="B26:C26"/>
    <mergeCell ref="B35:C35"/>
    <mergeCell ref="B17:C17"/>
    <mergeCell ref="B43:C43"/>
  </mergeCells>
  <dataValidations count="1">
    <dataValidation type="whole" operator="greaterThanOrEqual" allowBlank="1" showErrorMessage="1" errorTitle="Ugyldig tall" error="Skriv et helt tall (0 eller større)." sqref="D3:AG14 D18:AG23 D27:AG32 D36:AG40 D44:AG52 D56:AG59 D63:AG69 D73:AG78 D82:AG83 D87:AG87" xr:uid="{00000000-0002-0000-0300-000000000000}">
      <formula1>0</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B9BD5"/>
  </sheetPr>
  <dimension ref="B1:G62"/>
  <sheetViews>
    <sheetView zoomScale="90" workbookViewId="0">
      <selection activeCell="D13" sqref="D13"/>
    </sheetView>
  </sheetViews>
  <sheetFormatPr defaultColWidth="8.7109375" defaultRowHeight="14.45"/>
  <cols>
    <col min="1" max="1" width="3" customWidth="1"/>
    <col min="2" max="2" width="58" customWidth="1"/>
    <col min="3" max="5" width="16" customWidth="1"/>
    <col min="6" max="6" width="4" customWidth="1"/>
    <col min="7" max="7" width="52" customWidth="1"/>
  </cols>
  <sheetData>
    <row r="1" spans="2:7" ht="18.600000000000001">
      <c r="B1" s="5" t="s">
        <v>460</v>
      </c>
    </row>
    <row r="2" spans="2:7" ht="62.1" customHeight="1">
      <c r="B2" s="54" t="s">
        <v>461</v>
      </c>
      <c r="C2" s="60"/>
      <c r="D2" s="60"/>
      <c r="E2" s="60"/>
      <c r="F2" s="60"/>
      <c r="G2" s="60"/>
    </row>
    <row r="4" spans="2:7" ht="20.100000000000001" customHeight="1">
      <c r="B4" s="7" t="s">
        <v>462</v>
      </c>
      <c r="C4" s="46"/>
      <c r="D4" s="46"/>
      <c r="E4" s="46"/>
      <c r="F4" s="46"/>
      <c r="G4" s="46"/>
    </row>
    <row r="5" spans="2:7" ht="29.1">
      <c r="B5" s="11" t="s">
        <v>463</v>
      </c>
      <c r="C5" s="59"/>
      <c r="D5" s="62"/>
      <c r="E5" s="63"/>
      <c r="G5" s="13" t="s">
        <v>464</v>
      </c>
    </row>
    <row r="6" spans="2:7">
      <c r="B6" s="11" t="s">
        <v>465</v>
      </c>
      <c r="C6" s="59"/>
      <c r="D6" s="62"/>
      <c r="E6" s="63"/>
      <c r="G6" s="13" t="s">
        <v>466</v>
      </c>
    </row>
    <row r="7" spans="2:7">
      <c r="B7" s="11" t="s">
        <v>467</v>
      </c>
      <c r="C7" s="59"/>
      <c r="D7" s="62"/>
      <c r="E7" s="63"/>
      <c r="G7" s="2"/>
    </row>
    <row r="8" spans="2:7">
      <c r="B8" s="11" t="s">
        <v>468</v>
      </c>
      <c r="C8" s="59"/>
      <c r="D8" s="62"/>
      <c r="E8" s="63"/>
      <c r="G8" s="2"/>
    </row>
    <row r="9" spans="2:7">
      <c r="B9" s="11" t="s">
        <v>469</v>
      </c>
      <c r="C9" s="59"/>
      <c r="D9" s="62"/>
      <c r="E9" s="63"/>
      <c r="G9" s="2"/>
    </row>
    <row r="11" spans="2:7" ht="20.100000000000001" customHeight="1">
      <c r="B11" s="7" t="s">
        <v>470</v>
      </c>
      <c r="C11" s="46"/>
      <c r="D11" s="46"/>
      <c r="E11" s="46"/>
      <c r="F11" s="46"/>
      <c r="G11" s="46"/>
    </row>
    <row r="12" spans="2:7" ht="29.1">
      <c r="B12" s="4" t="s">
        <v>471</v>
      </c>
    </row>
    <row r="13" spans="2:7">
      <c r="B13" s="11" t="s">
        <v>472</v>
      </c>
      <c r="C13" s="19"/>
      <c r="G13" s="2"/>
    </row>
    <row r="14" spans="2:7">
      <c r="B14" s="11" t="s">
        <v>473</v>
      </c>
      <c r="C14" s="19"/>
      <c r="G14" s="2"/>
    </row>
    <row r="15" spans="2:7">
      <c r="B15" s="11" t="s">
        <v>474</v>
      </c>
      <c r="C15" s="19"/>
      <c r="G15" s="2"/>
    </row>
    <row r="16" spans="2:7">
      <c r="B16" s="11" t="s">
        <v>475</v>
      </c>
      <c r="C16" s="19"/>
      <c r="G16" s="2"/>
    </row>
    <row r="17" spans="2:7">
      <c r="B17" s="11" t="s">
        <v>476</v>
      </c>
      <c r="C17" s="19"/>
      <c r="G17" s="2"/>
    </row>
    <row r="18" spans="2:7">
      <c r="B18" s="11" t="s">
        <v>477</v>
      </c>
      <c r="C18" s="19"/>
      <c r="G18" s="2"/>
    </row>
    <row r="19" spans="2:7">
      <c r="B19" s="11" t="s">
        <v>478</v>
      </c>
      <c r="C19" s="19"/>
      <c r="G19" s="2"/>
    </row>
    <row r="20" spans="2:7">
      <c r="B20" s="11" t="s">
        <v>479</v>
      </c>
      <c r="C20" s="19"/>
      <c r="G20" s="2"/>
    </row>
    <row r="21" spans="2:7">
      <c r="B21" s="11" t="s">
        <v>480</v>
      </c>
      <c r="C21" s="19"/>
      <c r="G21" s="2"/>
    </row>
    <row r="22" spans="2:7">
      <c r="B22" s="11" t="s">
        <v>481</v>
      </c>
      <c r="C22" s="19"/>
      <c r="G22" s="2"/>
    </row>
    <row r="23" spans="2:7">
      <c r="B23" s="11" t="s">
        <v>482</v>
      </c>
      <c r="C23" s="19"/>
      <c r="G23" s="2"/>
    </row>
    <row r="24" spans="2:7">
      <c r="B24" s="11" t="s">
        <v>483</v>
      </c>
      <c r="C24" s="19"/>
      <c r="G24" s="2"/>
    </row>
    <row r="25" spans="2:7">
      <c r="B25" s="11" t="s">
        <v>484</v>
      </c>
      <c r="C25" s="19"/>
      <c r="G25" s="2"/>
    </row>
    <row r="26" spans="2:7">
      <c r="B26" s="11" t="s">
        <v>485</v>
      </c>
      <c r="C26" s="19"/>
      <c r="G26" s="2"/>
    </row>
    <row r="27" spans="2:7">
      <c r="B27" s="11" t="s">
        <v>486</v>
      </c>
      <c r="C27" s="19"/>
      <c r="G27" s="2"/>
    </row>
    <row r="28" spans="2:7">
      <c r="B28" s="11" t="s">
        <v>487</v>
      </c>
      <c r="C28" s="19"/>
      <c r="G28" s="2"/>
    </row>
    <row r="29" spans="2:7">
      <c r="B29" s="11" t="s">
        <v>488</v>
      </c>
      <c r="C29" s="19"/>
      <c r="G29" s="2"/>
    </row>
    <row r="30" spans="2:7" ht="29.1">
      <c r="B30" s="11" t="s">
        <v>489</v>
      </c>
      <c r="C30" s="19"/>
      <c r="G30" s="2"/>
    </row>
    <row r="31" spans="2:7">
      <c r="B31" s="11" t="s">
        <v>490</v>
      </c>
      <c r="C31" s="19"/>
      <c r="G31" s="2"/>
    </row>
    <row r="33" spans="2:7" ht="30" customHeight="1">
      <c r="B33" s="7" t="s">
        <v>491</v>
      </c>
      <c r="C33" s="47" t="s">
        <v>191</v>
      </c>
      <c r="D33" s="46"/>
      <c r="E33" s="46"/>
      <c r="F33" s="46"/>
      <c r="G33" s="46"/>
    </row>
    <row r="34" spans="2:7">
      <c r="B34" s="11" t="s">
        <v>492</v>
      </c>
      <c r="C34" s="48"/>
      <c r="G34" s="2"/>
    </row>
    <row r="36" spans="2:7" ht="30" customHeight="1">
      <c r="B36" s="7" t="s">
        <v>493</v>
      </c>
      <c r="C36" s="47" t="s">
        <v>494</v>
      </c>
      <c r="D36" s="46"/>
      <c r="E36" s="46"/>
      <c r="F36" s="46"/>
      <c r="G36" s="46"/>
    </row>
    <row r="37" spans="2:7">
      <c r="B37" s="11" t="s">
        <v>495</v>
      </c>
      <c r="C37" s="19"/>
      <c r="G37" s="2"/>
    </row>
    <row r="38" spans="2:7" ht="29.1">
      <c r="B38" s="11" t="s">
        <v>496</v>
      </c>
      <c r="C38" s="19"/>
      <c r="G38" s="13" t="s">
        <v>497</v>
      </c>
    </row>
    <row r="39" spans="2:7" ht="29.1">
      <c r="B39" s="11" t="s">
        <v>498</v>
      </c>
      <c r="C39" s="19"/>
      <c r="G39" s="13" t="s">
        <v>497</v>
      </c>
    </row>
    <row r="41" spans="2:7" ht="30" customHeight="1">
      <c r="B41" s="7" t="s">
        <v>499</v>
      </c>
      <c r="C41" s="47" t="s">
        <v>500</v>
      </c>
      <c r="D41" s="46"/>
      <c r="E41" s="46"/>
      <c r="F41" s="46"/>
      <c r="G41" s="46"/>
    </row>
    <row r="42" spans="2:7">
      <c r="B42" s="11" t="s">
        <v>501</v>
      </c>
      <c r="C42" s="49"/>
      <c r="G42" s="13" t="s">
        <v>502</v>
      </c>
    </row>
    <row r="43" spans="2:7">
      <c r="B43" s="11" t="s">
        <v>503</v>
      </c>
      <c r="C43" s="49"/>
      <c r="G43" s="13" t="s">
        <v>502</v>
      </c>
    </row>
    <row r="45" spans="2:7" ht="30" customHeight="1">
      <c r="B45" s="7" t="s">
        <v>250</v>
      </c>
      <c r="C45" s="47" t="s">
        <v>191</v>
      </c>
      <c r="D45" s="46"/>
      <c r="E45" s="46"/>
      <c r="F45" s="46"/>
      <c r="G45" s="46"/>
    </row>
    <row r="46" spans="2:7">
      <c r="B46" s="11" t="s">
        <v>504</v>
      </c>
      <c r="C46" s="49"/>
      <c r="G46" s="2"/>
    </row>
    <row r="47" spans="2:7">
      <c r="B47" s="11" t="s">
        <v>505</v>
      </c>
      <c r="C47" s="49"/>
      <c r="G47" s="2"/>
    </row>
    <row r="48" spans="2:7">
      <c r="B48" s="11" t="s">
        <v>196</v>
      </c>
      <c r="C48" s="50" t="str">
        <f>IF(COUNT(C46:C47)=0,"",SUM(C46:C47))</f>
        <v/>
      </c>
      <c r="G48" s="13" t="s">
        <v>197</v>
      </c>
    </row>
    <row r="49" spans="2:7" ht="29.1">
      <c r="B49" s="11" t="s">
        <v>506</v>
      </c>
      <c r="C49" s="49"/>
      <c r="G49" s="2" t="str">
        <f>IF(N(C49)&gt;N(C48),"OBS: Kan ikke være flere enn totalt antall besøk.","")</f>
        <v/>
      </c>
    </row>
    <row r="50" spans="2:7">
      <c r="B50" s="11" t="s">
        <v>507</v>
      </c>
      <c r="C50" s="19"/>
      <c r="G50" s="13" t="s">
        <v>508</v>
      </c>
    </row>
    <row r="52" spans="2:7" ht="30" customHeight="1">
      <c r="B52" s="7" t="s">
        <v>509</v>
      </c>
      <c r="C52" s="47" t="s">
        <v>191</v>
      </c>
      <c r="D52" s="46"/>
      <c r="E52" s="46"/>
      <c r="F52" s="46"/>
      <c r="G52" s="46"/>
    </row>
    <row r="53" spans="2:7">
      <c r="B53" s="11" t="s">
        <v>510</v>
      </c>
      <c r="C53" s="49"/>
      <c r="G53" s="2"/>
    </row>
    <row r="54" spans="2:7">
      <c r="B54" s="11" t="s">
        <v>511</v>
      </c>
      <c r="C54" s="49"/>
      <c r="G54" s="2" t="str">
        <f>IF(N(C54)&gt;N(C53),"OBS: Kan ikke være flere enn antall utstillinger.","")</f>
        <v/>
      </c>
    </row>
    <row r="56" spans="2:7" ht="30" customHeight="1">
      <c r="B56" s="7" t="s">
        <v>512</v>
      </c>
      <c r="C56" s="47" t="s">
        <v>191</v>
      </c>
      <c r="D56" s="46"/>
      <c r="E56" s="46"/>
      <c r="F56" s="46"/>
      <c r="G56" s="46"/>
    </row>
    <row r="57" spans="2:7">
      <c r="B57" s="11" t="s">
        <v>513</v>
      </c>
      <c r="C57" s="49"/>
      <c r="G57" s="2"/>
    </row>
    <row r="58" spans="2:7">
      <c r="B58" s="11" t="s">
        <v>514</v>
      </c>
      <c r="C58" s="49"/>
      <c r="G58" s="2" t="str">
        <f>IF(N(C58)&gt;N(C57),"OBS: Kan ikke være flere enn antall deltagere i pedagogiske opplegg.","")</f>
        <v/>
      </c>
    </row>
    <row r="60" spans="2:7" ht="30" customHeight="1">
      <c r="B60" s="7" t="s">
        <v>515</v>
      </c>
      <c r="C60" s="47" t="s">
        <v>516</v>
      </c>
      <c r="D60" s="47" t="s">
        <v>517</v>
      </c>
      <c r="E60" s="47" t="s">
        <v>518</v>
      </c>
      <c r="F60" s="46"/>
      <c r="G60" s="46"/>
    </row>
    <row r="61" spans="2:7">
      <c r="B61" s="11" t="s">
        <v>519</v>
      </c>
      <c r="C61" s="49"/>
      <c r="D61" s="49"/>
      <c r="E61" s="50" t="str">
        <f>IF(COUNT(C61:D61)=0,"",SUM(C61:D61))</f>
        <v/>
      </c>
      <c r="G61" s="2"/>
    </row>
    <row r="62" spans="2:7">
      <c r="B62" s="11" t="s">
        <v>520</v>
      </c>
      <c r="C62" s="49"/>
      <c r="D62" s="49"/>
      <c r="E62" s="50" t="str">
        <f>IF(COUNT(C62:D62)=0,"",SUM(C62:D62))</f>
        <v/>
      </c>
      <c r="G62" s="2" t="str">
        <f>IF(OR(N(C62)&gt;N(C61),N(D62)&gt;N(D61)),"OBS: Kan ikke være flere enn antall arrangementer.","")</f>
        <v/>
      </c>
    </row>
  </sheetData>
  <sheetProtection sheet="1" formatCells="0" formatColumns="0" formatRows="0"/>
  <mergeCells count="6">
    <mergeCell ref="B2:G2"/>
    <mergeCell ref="C5:E5"/>
    <mergeCell ref="C8:E8"/>
    <mergeCell ref="C9:E9"/>
    <mergeCell ref="C7:E7"/>
    <mergeCell ref="C6:E6"/>
  </mergeCells>
  <conditionalFormatting sqref="C38:C39">
    <cfRule type="expression" dxfId="5" priority="1">
      <formula>$C$37="Ja"</formula>
    </cfRule>
  </conditionalFormatting>
  <conditionalFormatting sqref="C42:C43">
    <cfRule type="expression" dxfId="4" priority="3">
      <formula>$C$37="Ja"</formula>
    </cfRule>
  </conditionalFormatting>
  <conditionalFormatting sqref="G49">
    <cfRule type="expression" dxfId="3" priority="5">
      <formula>ISNUMBER(SEARCH("OBS",G49))</formula>
    </cfRule>
  </conditionalFormatting>
  <conditionalFormatting sqref="G54">
    <cfRule type="expression" dxfId="2" priority="6">
      <formula>ISNUMBER(SEARCH("OBS",G54))</formula>
    </cfRule>
  </conditionalFormatting>
  <conditionalFormatting sqref="G58">
    <cfRule type="expression" dxfId="1" priority="7">
      <formula>ISNUMBER(SEARCH("OBS",G58))</formula>
    </cfRule>
  </conditionalFormatting>
  <conditionalFormatting sqref="G62">
    <cfRule type="expression" dxfId="0" priority="8">
      <formula>ISNUMBER(SEARCH("OBS",G62))</formula>
    </cfRule>
  </conditionalFormatting>
  <dataValidations count="4">
    <dataValidation type="list" allowBlank="1" showErrorMessage="1" errorTitle="Velg Ja eller Nei" error="Velg Ja eller Nei fra listen." sqref="C37 C38 C39" xr:uid="{00000000-0002-0000-0400-000000000000}">
      <formula1>"Ja,Nei"</formula1>
    </dataValidation>
    <dataValidation type="list" allowBlank="1" showErrorMessage="1" errorTitle="Velg Ja" error="Velg «Ja» fra listen, eller la feltet stå tomt." sqref="C13 C14 C15 C16 C17 C18 C19 C20 C21 C22 C23 C24 C25 C26 C27 C28 C29 C30 C31 C50" xr:uid="{00000000-0002-0000-0400-000001000000}">
      <formula1>"Ja"</formula1>
    </dataValidation>
    <dataValidation type="whole" operator="greaterThanOrEqual" allowBlank="1" showErrorMessage="1" errorTitle="Ugyldig tall" error="Skriv et helt tall (0 eller større)." sqref="C42 C43 C46 C47 C49 C53 C54 C57 C58 C61 C62 D61 D62" xr:uid="{00000000-0002-0000-0400-000002000000}">
      <formula1>0</formula1>
    </dataValidation>
    <dataValidation type="whole" allowBlank="1" showErrorMessage="1" errorTitle="Ugyldig antall dager" error="Skriv et helt antall dager mellom 0 og 366." sqref="C34" xr:uid="{00000000-0002-0000-0400-000003000000}">
      <formula1>0</formula1>
      <formula2>366</formula2>
    </dataValidation>
  </dataValidations>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5A5A5"/>
  </sheetPr>
  <dimension ref="B1:D41"/>
  <sheetViews>
    <sheetView workbookViewId="0"/>
  </sheetViews>
  <sheetFormatPr defaultColWidth="8.7109375" defaultRowHeight="14.45"/>
  <cols>
    <col min="1" max="1" width="3" customWidth="1"/>
    <col min="2" max="2" width="46" customWidth="1"/>
    <col min="3" max="3" width="18" customWidth="1"/>
    <col min="4" max="4" width="70" customWidth="1"/>
  </cols>
  <sheetData>
    <row r="1" spans="2:4" ht="18.600000000000001">
      <c r="B1" s="5" t="s">
        <v>521</v>
      </c>
    </row>
    <row r="2" spans="2:4" ht="32.1" customHeight="1">
      <c r="B2" s="54" t="s">
        <v>522</v>
      </c>
      <c r="C2" s="60"/>
      <c r="D2" s="60"/>
    </row>
    <row r="4" spans="2:4">
      <c r="B4" s="51" t="s">
        <v>523</v>
      </c>
      <c r="C4" s="9" t="s">
        <v>524</v>
      </c>
      <c r="D4" s="10"/>
    </row>
    <row r="5" spans="2:4">
      <c r="B5" s="42" t="s">
        <v>525</v>
      </c>
      <c r="C5" s="49"/>
    </row>
    <row r="6" spans="2:4">
      <c r="B6" s="42" t="s">
        <v>526</v>
      </c>
      <c r="C6" s="49"/>
    </row>
    <row r="7" spans="2:4">
      <c r="B7" s="42" t="s">
        <v>527</v>
      </c>
      <c r="C7" s="49"/>
      <c r="D7" s="13" t="s">
        <v>528</v>
      </c>
    </row>
    <row r="8" spans="2:4" ht="29.1">
      <c r="B8" s="42" t="s">
        <v>529</v>
      </c>
      <c r="C8" s="49"/>
      <c r="D8" s="13" t="s">
        <v>530</v>
      </c>
    </row>
    <row r="9" spans="2:4">
      <c r="B9" s="42" t="s">
        <v>531</v>
      </c>
      <c r="C9" s="49"/>
    </row>
    <row r="11" spans="2:4">
      <c r="B11" s="51" t="s">
        <v>532</v>
      </c>
      <c r="C11" s="9" t="s">
        <v>524</v>
      </c>
      <c r="D11" s="10"/>
    </row>
    <row r="12" spans="2:4">
      <c r="B12" s="42" t="s">
        <v>533</v>
      </c>
      <c r="C12" s="49"/>
    </row>
    <row r="13" spans="2:4">
      <c r="B13" s="42" t="s">
        <v>534</v>
      </c>
      <c r="C13" s="49"/>
    </row>
    <row r="14" spans="2:4">
      <c r="B14" s="42" t="s">
        <v>535</v>
      </c>
      <c r="C14" s="49"/>
    </row>
    <row r="16" spans="2:4">
      <c r="B16" s="51" t="s">
        <v>536</v>
      </c>
      <c r="C16" s="9" t="s">
        <v>524</v>
      </c>
      <c r="D16" s="10"/>
    </row>
    <row r="17" spans="2:4">
      <c r="B17" s="42" t="s">
        <v>533</v>
      </c>
      <c r="C17" s="49"/>
    </row>
    <row r="18" spans="2:4">
      <c r="B18" s="42" t="s">
        <v>534</v>
      </c>
      <c r="C18" s="49"/>
    </row>
    <row r="19" spans="2:4">
      <c r="B19" s="42" t="s">
        <v>535</v>
      </c>
      <c r="C19" s="49"/>
    </row>
    <row r="21" spans="2:4">
      <c r="B21" s="51" t="s">
        <v>537</v>
      </c>
      <c r="C21" s="9" t="s">
        <v>524</v>
      </c>
      <c r="D21" s="10"/>
    </row>
    <row r="22" spans="2:4">
      <c r="B22" s="42" t="s">
        <v>526</v>
      </c>
      <c r="C22" s="49"/>
      <c r="D22" s="13" t="s">
        <v>538</v>
      </c>
    </row>
    <row r="23" spans="2:4">
      <c r="B23" s="42" t="s">
        <v>539</v>
      </c>
      <c r="C23" s="49"/>
      <c r="D23" s="13" t="s">
        <v>540</v>
      </c>
    </row>
    <row r="24" spans="2:4">
      <c r="B24" s="42" t="s">
        <v>541</v>
      </c>
      <c r="C24" s="49"/>
    </row>
    <row r="25" spans="2:4">
      <c r="B25" s="42" t="s">
        <v>542</v>
      </c>
      <c r="C25" s="49"/>
    </row>
    <row r="26" spans="2:4">
      <c r="B26" s="42" t="s">
        <v>543</v>
      </c>
      <c r="C26" s="49"/>
      <c r="D26" s="13" t="s">
        <v>544</v>
      </c>
    </row>
    <row r="27" spans="2:4">
      <c r="B27" s="42" t="s">
        <v>545</v>
      </c>
      <c r="C27" s="49"/>
      <c r="D27" s="13" t="s">
        <v>546</v>
      </c>
    </row>
    <row r="28" spans="2:4">
      <c r="B28" s="42" t="s">
        <v>547</v>
      </c>
      <c r="C28" s="49"/>
    </row>
    <row r="29" spans="2:4" ht="57.95">
      <c r="B29" s="42" t="s">
        <v>548</v>
      </c>
      <c r="C29" s="49"/>
      <c r="D29" s="13" t="s">
        <v>549</v>
      </c>
    </row>
    <row r="31" spans="2:4">
      <c r="B31" s="51" t="s">
        <v>550</v>
      </c>
      <c r="C31" s="9" t="s">
        <v>524</v>
      </c>
      <c r="D31" s="10"/>
    </row>
    <row r="32" spans="2:4">
      <c r="B32" s="42" t="s">
        <v>551</v>
      </c>
      <c r="C32" s="49"/>
    </row>
    <row r="33" spans="2:4">
      <c r="B33" s="42" t="s">
        <v>552</v>
      </c>
      <c r="C33" s="49"/>
    </row>
    <row r="35" spans="2:4">
      <c r="B35" s="51" t="s">
        <v>553</v>
      </c>
      <c r="C35" s="9" t="s">
        <v>524</v>
      </c>
      <c r="D35" s="10"/>
    </row>
    <row r="36" spans="2:4">
      <c r="B36" s="42" t="s">
        <v>554</v>
      </c>
      <c r="C36" s="49"/>
    </row>
    <row r="37" spans="2:4">
      <c r="B37" s="42" t="s">
        <v>555</v>
      </c>
      <c r="C37" s="49"/>
    </row>
    <row r="39" spans="2:4">
      <c r="B39" s="51" t="s">
        <v>556</v>
      </c>
      <c r="C39" s="9" t="s">
        <v>524</v>
      </c>
      <c r="D39" s="10"/>
    </row>
    <row r="40" spans="2:4">
      <c r="B40" s="42" t="s">
        <v>557</v>
      </c>
      <c r="C40" s="49"/>
    </row>
    <row r="41" spans="2:4">
      <c r="B41" s="42" t="s">
        <v>558</v>
      </c>
      <c r="C41" s="49"/>
    </row>
  </sheetData>
  <sheetProtection sheet="1" formatCells="0" formatColumns="0" formatRows="0"/>
  <mergeCells count="1">
    <mergeCell ref="B2:D2"/>
  </mergeCells>
  <dataValidations count="1">
    <dataValidation type="whole" allowBlank="1" showErrorMessage="1" errorTitle="Ugyldig beløp" error="Skriv beløpet i hele tusen kroner." sqref="C5 C6 C7 C8 C9 C12 C13 C14 C17 C18 C19 C22 C23 C24 C25 C26 C27 C28 C29 C32 C33 C36 C37 C40 C41" xr:uid="{00000000-0002-0000-0500-000000000000}">
      <formula1>-999999999</formula1>
      <formula2>999999999</formula2>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C99BFBF3879488F0AA57DACD3D744" ma:contentTypeVersion="23" ma:contentTypeDescription="Opprett et nytt dokument." ma:contentTypeScope="" ma:versionID="1419606e9571b6aad703cb44098fb789">
  <xsd:schema xmlns:xsd="http://www.w3.org/2001/XMLSchema" xmlns:xs="http://www.w3.org/2001/XMLSchema" xmlns:p="http://schemas.microsoft.com/office/2006/metadata/properties" xmlns:ns2="b68d0de4-c9af-4563-a9b5-7f5dae2106f5" xmlns:ns3="83760510-8d8b-4e34-a312-028c37344278" targetNamespace="http://schemas.microsoft.com/office/2006/metadata/properties" ma:root="true" ma:fieldsID="b10d4a08bf128c4787f545ccb50f1f71" ns2:_="" ns3:_="">
    <xsd:import namespace="b68d0de4-c9af-4563-a9b5-7f5dae2106f5"/>
    <xsd:import namespace="83760510-8d8b-4e34-a312-028c3734427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d0de4-c9af-4563-a9b5-7f5dae2106f5"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7b69498-50b9-4689-b318-b6d9c6b419d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760510-8d8b-4e34-a312-028c37344278" elementFormDefault="qualified">
    <xsd:import namespace="http://schemas.microsoft.com/office/2006/documentManagement/types"/>
    <xsd:import namespace="http://schemas.microsoft.com/office/infopath/2007/PartnerControls"/>
    <xsd:element name="SharedWithUsers" ma:index="7" nillable="true" ma:displayName="Delt med"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Delingsdetaljer" ma:internalName="SharedWithDetails" ma:readOnly="true">
      <xsd:simpleType>
        <xsd:restriction base="dms:Note">
          <xsd:maxLength value="255"/>
        </xsd:restriction>
      </xsd:simpleType>
    </xsd:element>
    <xsd:element name="TaxCatchAll" ma:index="21" nillable="true" ma:displayName="Taxonomy Catch All Column" ma:hidden="true" ma:list="{fa1ae205-6fdf-479e-a25a-a4b0d5b39204}" ma:internalName="TaxCatchAll" ma:showField="CatchAllData" ma:web="83760510-8d8b-4e34-a312-028c373442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760510-8d8b-4e34-a312-028c37344278" xsi:nil="true"/>
    <lcf76f155ced4ddcb4097134ff3c332f xmlns="b68d0de4-c9af-4563-a9b5-7f5dae2106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79B31B-EBD0-403C-8BD7-0DBD5A9FF603}"/>
</file>

<file path=customXml/itemProps2.xml><?xml version="1.0" encoding="utf-8"?>
<ds:datastoreItem xmlns:ds="http://schemas.openxmlformats.org/officeDocument/2006/customXml" ds:itemID="{38801005-D000-4A6A-88B9-5AC66812041D}"/>
</file>

<file path=customXml/itemProps3.xml><?xml version="1.0" encoding="utf-8"?>
<ds:datastoreItem xmlns:ds="http://schemas.openxmlformats.org/officeDocument/2006/customXml" ds:itemID="{72BE3307-A1F7-484E-86E9-66FFC6CE8D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2026-10-06T08:14:19Z</dcterms:created>
  <dcterms:modified xsi:type="dcterms:W3CDTF">2026-10-08T07:42:05Z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0x010100A3BC99BFBF3879488F0AA57DACD3D744</vt:lpwstr>
  </property>
</Properties>
</file>